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Pc\Desktop\"/>
    </mc:Choice>
  </mc:AlternateContent>
  <xr:revisionPtr revIDLastSave="0" documentId="13_ncr:1_{7C0FEB58-003A-4F03-8758-4A5978C71430}"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E288" i="9"/>
  <c r="F287" i="9"/>
  <c r="F286" i="9"/>
  <c r="H285" i="9"/>
  <c r="G285" i="9"/>
  <c r="F285" i="9"/>
  <c r="E285" i="9"/>
  <c r="B285" i="9" s="1"/>
  <c r="H284" i="9"/>
  <c r="G284" i="9"/>
  <c r="F284" i="9"/>
  <c r="H283" i="9"/>
  <c r="G283" i="9"/>
  <c r="F283" i="9"/>
  <c r="F282" i="9"/>
  <c r="H281" i="9"/>
  <c r="E281" i="9" s="1"/>
  <c r="B281" i="9" s="1"/>
  <c r="G281" i="9"/>
  <c r="F281" i="9"/>
  <c r="H280" i="9"/>
  <c r="G280" i="9"/>
  <c r="F280" i="9"/>
  <c r="E280" i="9"/>
  <c r="B280" i="9" s="1"/>
  <c r="H279" i="9"/>
  <c r="G279" i="9"/>
  <c r="E279" i="9" s="1"/>
  <c r="B279" i="9" s="1"/>
  <c r="F279" i="9"/>
  <c r="F278" i="9"/>
  <c r="F277" i="9"/>
  <c r="F276" i="9"/>
  <c r="F275" i="9"/>
  <c r="L274" i="9"/>
  <c r="F274" i="9" s="1"/>
  <c r="H274" i="9"/>
  <c r="I273" i="9"/>
  <c r="E273" i="9" s="1"/>
  <c r="B273" i="9" s="1"/>
  <c r="H273" i="9"/>
  <c r="F273" i="9"/>
  <c r="E272" i="9"/>
  <c r="M271" i="9"/>
  <c r="L271" i="9"/>
  <c r="F271" i="9"/>
  <c r="B271" i="9" s="1"/>
  <c r="E271" i="9"/>
  <c r="M270" i="9"/>
  <c r="L270" i="9"/>
  <c r="F270" i="9" s="1"/>
  <c r="E270" i="9"/>
  <c r="M269" i="9"/>
  <c r="F269" i="9" s="1"/>
  <c r="B269" i="9" s="1"/>
  <c r="L269" i="9"/>
  <c r="E269" i="9"/>
  <c r="M268" i="9"/>
  <c r="L268" i="9"/>
  <c r="F268" i="9" s="1"/>
  <c r="E268" i="9"/>
  <c r="B268" i="9" s="1"/>
  <c r="M267" i="9"/>
  <c r="L267" i="9"/>
  <c r="F267" i="9"/>
  <c r="B267" i="9" s="1"/>
  <c r="E267" i="9"/>
  <c r="M266" i="9"/>
  <c r="L266" i="9"/>
  <c r="F266" i="9" s="1"/>
  <c r="E266" i="9"/>
  <c r="M265" i="9"/>
  <c r="F265" i="9" s="1"/>
  <c r="L265" i="9"/>
  <c r="E265" i="9"/>
  <c r="B265" i="9"/>
  <c r="M264" i="9"/>
  <c r="L264" i="9"/>
  <c r="F264" i="9" s="1"/>
  <c r="E264" i="9"/>
  <c r="B264" i="9" s="1"/>
  <c r="M263" i="9"/>
  <c r="L263" i="9"/>
  <c r="F263" i="9"/>
  <c r="B263" i="9" s="1"/>
  <c r="E263" i="9"/>
  <c r="M262" i="9"/>
  <c r="L262" i="9"/>
  <c r="F262" i="9" s="1"/>
  <c r="E262" i="9"/>
  <c r="M261" i="9"/>
  <c r="F261" i="9" s="1"/>
  <c r="B261" i="9" s="1"/>
  <c r="L261" i="9"/>
  <c r="E261" i="9"/>
  <c r="M260" i="9"/>
  <c r="L260" i="9"/>
  <c r="F260" i="9" s="1"/>
  <c r="E260" i="9"/>
  <c r="B260" i="9" s="1"/>
  <c r="M259" i="9"/>
  <c r="L259" i="9"/>
  <c r="F259" i="9"/>
  <c r="B259" i="9" s="1"/>
  <c r="E259" i="9"/>
  <c r="M258" i="9"/>
  <c r="L258" i="9"/>
  <c r="F258" i="9" s="1"/>
  <c r="E258" i="9"/>
  <c r="B258" i="9" s="1"/>
  <c r="M257" i="9"/>
  <c r="L257" i="9"/>
  <c r="F257" i="9"/>
  <c r="B257" i="9" s="1"/>
  <c r="E257" i="9"/>
  <c r="M256" i="9"/>
  <c r="L256" i="9"/>
  <c r="F256" i="9" s="1"/>
  <c r="E256" i="9"/>
  <c r="B256" i="9" s="1"/>
  <c r="M255" i="9"/>
  <c r="L255" i="9"/>
  <c r="F255" i="9"/>
  <c r="B255" i="9" s="1"/>
  <c r="E255" i="9"/>
  <c r="M254" i="9"/>
  <c r="L254" i="9"/>
  <c r="F254" i="9" s="1"/>
  <c r="E254" i="9"/>
  <c r="M253" i="9"/>
  <c r="L253" i="9"/>
  <c r="F253" i="9"/>
  <c r="B253" i="9" s="1"/>
  <c r="E253" i="9"/>
  <c r="M252" i="9"/>
  <c r="L252" i="9"/>
  <c r="F252" i="9" s="1"/>
  <c r="E252" i="9"/>
  <c r="M251" i="9"/>
  <c r="L251" i="9"/>
  <c r="F251" i="9"/>
  <c r="B251" i="9" s="1"/>
  <c r="E251" i="9"/>
  <c r="M250" i="9"/>
  <c r="L250" i="9"/>
  <c r="F250" i="9" s="1"/>
  <c r="E250" i="9"/>
  <c r="M249" i="9"/>
  <c r="L249" i="9"/>
  <c r="F249" i="9"/>
  <c r="B249" i="9" s="1"/>
  <c r="E249" i="9"/>
  <c r="M248" i="9"/>
  <c r="L248" i="9"/>
  <c r="F248" i="9" s="1"/>
  <c r="E248" i="9"/>
  <c r="M247" i="9"/>
  <c r="L247" i="9"/>
  <c r="F247" i="9"/>
  <c r="B247" i="9" s="1"/>
  <c r="E247" i="9"/>
  <c r="M246" i="9"/>
  <c r="L246" i="9"/>
  <c r="F246" i="9" s="1"/>
  <c r="E246" i="9"/>
  <c r="M245" i="9"/>
  <c r="L245" i="9"/>
  <c r="F245" i="9"/>
  <c r="B245" i="9" s="1"/>
  <c r="E245" i="9"/>
  <c r="M244" i="9"/>
  <c r="L244" i="9"/>
  <c r="F244" i="9" s="1"/>
  <c r="E244" i="9"/>
  <c r="M243" i="9"/>
  <c r="L243" i="9"/>
  <c r="F243" i="9"/>
  <c r="B243" i="9" s="1"/>
  <c r="E243" i="9"/>
  <c r="M242" i="9"/>
  <c r="L242" i="9"/>
  <c r="F242" i="9" s="1"/>
  <c r="E242" i="9"/>
  <c r="M241" i="9"/>
  <c r="L241" i="9"/>
  <c r="F241" i="9"/>
  <c r="B241" i="9" s="1"/>
  <c r="E241" i="9"/>
  <c r="M240" i="9"/>
  <c r="L240" i="9"/>
  <c r="F240" i="9" s="1"/>
  <c r="E240" i="9"/>
  <c r="M239" i="9"/>
  <c r="L239" i="9"/>
  <c r="F239" i="9"/>
  <c r="B239" i="9" s="1"/>
  <c r="E239" i="9"/>
  <c r="M238" i="9"/>
  <c r="L238" i="9"/>
  <c r="F238" i="9" s="1"/>
  <c r="E238" i="9"/>
  <c r="M237" i="9"/>
  <c r="L237" i="9"/>
  <c r="F237" i="9"/>
  <c r="B237" i="9" s="1"/>
  <c r="E237" i="9"/>
  <c r="M236" i="9"/>
  <c r="L236" i="9"/>
  <c r="F236" i="9" s="1"/>
  <c r="E236" i="9"/>
  <c r="M235" i="9"/>
  <c r="L235" i="9"/>
  <c r="F235" i="9"/>
  <c r="B235" i="9" s="1"/>
  <c r="E235" i="9"/>
  <c r="M234" i="9"/>
  <c r="L234" i="9"/>
  <c r="F234" i="9" s="1"/>
  <c r="E234" i="9"/>
  <c r="M233" i="9"/>
  <c r="L233" i="9"/>
  <c r="F233" i="9"/>
  <c r="B233" i="9" s="1"/>
  <c r="E233" i="9"/>
  <c r="M232" i="9"/>
  <c r="L232" i="9"/>
  <c r="F232" i="9" s="1"/>
  <c r="E232" i="9"/>
  <c r="M231" i="9"/>
  <c r="L231" i="9"/>
  <c r="F231" i="9"/>
  <c r="B231" i="9" s="1"/>
  <c r="E231" i="9"/>
  <c r="M230" i="9"/>
  <c r="L230" i="9"/>
  <c r="F230" i="9" s="1"/>
  <c r="E230" i="9"/>
  <c r="M229" i="9"/>
  <c r="L229" i="9"/>
  <c r="F229" i="9"/>
  <c r="B229" i="9" s="1"/>
  <c r="E229" i="9"/>
  <c r="M228" i="9"/>
  <c r="L228" i="9"/>
  <c r="F228" i="9" s="1"/>
  <c r="E228" i="9"/>
  <c r="M227" i="9"/>
  <c r="L227" i="9"/>
  <c r="F227" i="9"/>
  <c r="B227" i="9" s="1"/>
  <c r="E227" i="9"/>
  <c r="M226" i="9"/>
  <c r="L226" i="9"/>
  <c r="E226" i="9"/>
  <c r="H225" i="9"/>
  <c r="G225" i="9"/>
  <c r="F225" i="9"/>
  <c r="M224" i="9"/>
  <c r="L224" i="9"/>
  <c r="F224" i="9" s="1"/>
  <c r="E224" i="9"/>
  <c r="B224" i="9" s="1"/>
  <c r="M223" i="9"/>
  <c r="F223" i="9" s="1"/>
  <c r="B223" i="9" s="1"/>
  <c r="L223" i="9"/>
  <c r="E223" i="9"/>
  <c r="M222" i="9"/>
  <c r="L222" i="9"/>
  <c r="E222" i="9"/>
  <c r="M221" i="9"/>
  <c r="L221" i="9"/>
  <c r="E221" i="9"/>
  <c r="M220" i="9"/>
  <c r="L220" i="9"/>
  <c r="E220" i="9"/>
  <c r="M219" i="9"/>
  <c r="L219" i="9"/>
  <c r="E219" i="9"/>
  <c r="M218" i="9"/>
  <c r="L218" i="9"/>
  <c r="E218" i="9"/>
  <c r="M217" i="9"/>
  <c r="L217" i="9"/>
  <c r="E217" i="9"/>
  <c r="M216" i="9"/>
  <c r="L216" i="9"/>
  <c r="E216" i="9"/>
  <c r="M215" i="9"/>
  <c r="F215" i="9" s="1"/>
  <c r="B215" i="9" s="1"/>
  <c r="L215" i="9"/>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B158" i="9" s="1"/>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G152" i="9"/>
  <c r="E152" i="9" s="1"/>
  <c r="B152" i="9" s="1"/>
  <c r="F152" i="9"/>
  <c r="H151" i="9"/>
  <c r="G151" i="9"/>
  <c r="F151" i="9"/>
  <c r="E151" i="9"/>
  <c r="B151" i="9" s="1"/>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F91" i="9"/>
  <c r="B91" i="9"/>
  <c r="H90" i="9"/>
  <c r="G90" i="9"/>
  <c r="F90" i="9"/>
  <c r="E90" i="9"/>
  <c r="B90" i="9" s="1"/>
  <c r="H89" i="9"/>
  <c r="G89" i="9"/>
  <c r="F89" i="9"/>
  <c r="E89" i="9"/>
  <c r="H88" i="9"/>
  <c r="G88" i="9"/>
  <c r="E88" i="9" s="1"/>
  <c r="F88" i="9"/>
  <c r="H87" i="9"/>
  <c r="G87" i="9"/>
  <c r="E87" i="9" s="1"/>
  <c r="B87" i="9" s="1"/>
  <c r="F87" i="9"/>
  <c r="H86" i="9"/>
  <c r="G86" i="9"/>
  <c r="F86" i="9"/>
  <c r="E86" i="9"/>
  <c r="B86" i="9" s="1"/>
  <c r="H85" i="9"/>
  <c r="G85" i="9"/>
  <c r="F85" i="9"/>
  <c r="E85" i="9"/>
  <c r="H84" i="9"/>
  <c r="G84" i="9"/>
  <c r="E84" i="9" s="1"/>
  <c r="F84" i="9"/>
  <c r="H83" i="9"/>
  <c r="G83" i="9"/>
  <c r="E83" i="9" s="1"/>
  <c r="B83" i="9" s="1"/>
  <c r="F83" i="9"/>
  <c r="H82" i="9"/>
  <c r="G82" i="9"/>
  <c r="F82" i="9"/>
  <c r="E82" i="9"/>
  <c r="B82" i="9" s="1"/>
  <c r="H81" i="9"/>
  <c r="G81" i="9"/>
  <c r="F81" i="9"/>
  <c r="E81" i="9"/>
  <c r="H80" i="9"/>
  <c r="G80" i="9"/>
  <c r="F80" i="9"/>
  <c r="H79" i="9"/>
  <c r="E79" i="9" s="1"/>
  <c r="B79" i="9" s="1"/>
  <c r="G79" i="9"/>
  <c r="F79" i="9"/>
  <c r="H78" i="9"/>
  <c r="G78" i="9"/>
  <c r="F78" i="9"/>
  <c r="E78" i="9"/>
  <c r="B78" i="9" s="1"/>
  <c r="H77" i="9"/>
  <c r="G77" i="9"/>
  <c r="E77" i="9" s="1"/>
  <c r="B77" i="9" s="1"/>
  <c r="F77" i="9"/>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H68" i="9"/>
  <c r="G68" i="9"/>
  <c r="F68" i="9"/>
  <c r="H67" i="9"/>
  <c r="G67" i="9"/>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E57" i="9" s="1"/>
  <c r="B57" i="9" s="1"/>
  <c r="F57" i="9"/>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G46" i="9"/>
  <c r="F46" i="9"/>
  <c r="H45" i="9"/>
  <c r="G45" i="9"/>
  <c r="F45" i="9"/>
  <c r="H44" i="9"/>
  <c r="G44" i="9"/>
  <c r="E44" i="9" s="1"/>
  <c r="B44" i="9" s="1"/>
  <c r="F44" i="9"/>
  <c r="H43" i="9"/>
  <c r="G43" i="9"/>
  <c r="E43" i="9" s="1"/>
  <c r="B43" i="9" s="1"/>
  <c r="F43" i="9"/>
  <c r="H42" i="9"/>
  <c r="G42" i="9"/>
  <c r="F42" i="9"/>
  <c r="H41" i="9"/>
  <c r="G41" i="9"/>
  <c r="F41" i="9"/>
  <c r="E41" i="9"/>
  <c r="B41" i="9" s="1"/>
  <c r="H40" i="9"/>
  <c r="G40" i="9"/>
  <c r="F40" i="9"/>
  <c r="H39" i="9"/>
  <c r="G39" i="9"/>
  <c r="F39" i="9"/>
  <c r="H38" i="9"/>
  <c r="E38" i="9" s="1"/>
  <c r="B38" i="9" s="1"/>
  <c r="G38" i="9"/>
  <c r="F38" i="9"/>
  <c r="H37" i="9"/>
  <c r="G37" i="9"/>
  <c r="E37" i="9" s="1"/>
  <c r="B37" i="9" s="1"/>
  <c r="F37" i="9"/>
  <c r="H36" i="9"/>
  <c r="G36" i="9"/>
  <c r="E36" i="9" s="1"/>
  <c r="B36" i="9" s="1"/>
  <c r="F36" i="9"/>
  <c r="H35" i="9"/>
  <c r="G35" i="9"/>
  <c r="E35" i="9" s="1"/>
  <c r="B35" i="9" s="1"/>
  <c r="F35" i="9"/>
  <c r="H34" i="9"/>
  <c r="E34" i="9" s="1"/>
  <c r="B34" i="9" s="1"/>
  <c r="G34" i="9"/>
  <c r="F34" i="9"/>
  <c r="H33" i="9"/>
  <c r="G33" i="9"/>
  <c r="F33" i="9"/>
  <c r="H32" i="9"/>
  <c r="G32" i="9"/>
  <c r="E32" i="9" s="1"/>
  <c r="B32" i="9" s="1"/>
  <c r="F32" i="9"/>
  <c r="H31" i="9"/>
  <c r="G31" i="9"/>
  <c r="E31" i="9" s="1"/>
  <c r="B31" i="9" s="1"/>
  <c r="F31" i="9"/>
  <c r="H30" i="9"/>
  <c r="E30" i="9" s="1"/>
  <c r="B30" i="9" s="1"/>
  <c r="G30" i="9"/>
  <c r="F30" i="9"/>
  <c r="H29" i="9"/>
  <c r="G29" i="9"/>
  <c r="E29" i="9" s="1"/>
  <c r="B29" i="9" s="1"/>
  <c r="F29" i="9"/>
  <c r="H28" i="9"/>
  <c r="G28" i="9"/>
  <c r="E28" i="9" s="1"/>
  <c r="B28" i="9" s="1"/>
  <c r="F28" i="9"/>
  <c r="H27" i="9"/>
  <c r="G27" i="9"/>
  <c r="E27" i="9" s="1"/>
  <c r="B27" i="9" s="1"/>
  <c r="F27" i="9"/>
  <c r="H26" i="9"/>
  <c r="G26" i="9"/>
  <c r="F26" i="9"/>
  <c r="H25" i="9"/>
  <c r="G25" i="9"/>
  <c r="F25" i="9"/>
  <c r="H24" i="9"/>
  <c r="G24" i="9"/>
  <c r="E24" i="9" s="1"/>
  <c r="B24" i="9" s="1"/>
  <c r="F24" i="9"/>
  <c r="H23" i="9"/>
  <c r="G23" i="9"/>
  <c r="E23" i="9" s="1"/>
  <c r="B23" i="9" s="1"/>
  <c r="F23" i="9"/>
  <c r="H22" i="9"/>
  <c r="G22" i="9"/>
  <c r="F22" i="9"/>
  <c r="H21" i="9"/>
  <c r="G21" i="9"/>
  <c r="F21" i="9"/>
  <c r="F20" i="9"/>
  <c r="F4" i="9"/>
  <c r="O3" i="9"/>
  <c r="G274" i="9" s="1"/>
  <c r="I3" i="9"/>
  <c r="H3" i="9"/>
  <c r="G3" i="9"/>
  <c r="D101" i="8"/>
  <c r="D95" i="8"/>
  <c r="D90" i="8"/>
  <c r="D85" i="8"/>
  <c r="D80" i="8"/>
  <c r="D75" i="8"/>
  <c r="D70" i="8"/>
  <c r="D65" i="8"/>
  <c r="D60" i="8"/>
  <c r="D55" i="8"/>
  <c r="D50" i="8"/>
  <c r="D44" i="8"/>
  <c r="D36" i="8"/>
  <c r="D26" i="8"/>
  <c r="D24" i="8" s="1"/>
  <c r="C1499" i="1" s="1"/>
  <c r="D18" i="8"/>
  <c r="D8" i="8"/>
  <c r="D6" i="8" s="1"/>
  <c r="C1481" i="1" s="1"/>
  <c r="H1481" i="1" s="1"/>
  <c r="E44" i="7"/>
  <c r="D44" i="7"/>
  <c r="E39" i="7"/>
  <c r="D39" i="7"/>
  <c r="D38" i="7" s="1"/>
  <c r="E38" i="7"/>
  <c r="E30" i="7"/>
  <c r="D30" i="7"/>
  <c r="E23" i="7"/>
  <c r="E22" i="7" s="1"/>
  <c r="E5" i="7" s="1"/>
  <c r="I29" i="3" s="1"/>
  <c r="D23" i="7"/>
  <c r="D22" i="7"/>
  <c r="E7" i="7"/>
  <c r="E6" i="7" s="1"/>
  <c r="D7" i="7"/>
  <c r="D6" i="7"/>
  <c r="D5"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I25" i="3" s="1"/>
  <c r="D36" i="6"/>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F246" i="5"/>
  <c r="E246" i="5"/>
  <c r="D246" i="5"/>
  <c r="E245" i="5"/>
  <c r="F244" i="5"/>
  <c r="F243" i="5"/>
  <c r="F242" i="5"/>
  <c r="E242" i="5"/>
  <c r="D242" i="5"/>
  <c r="F241" i="5"/>
  <c r="F240" i="5"/>
  <c r="E239" i="5"/>
  <c r="E238" i="5" s="1"/>
  <c r="D239"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D191" i="5"/>
  <c r="E190" i="5"/>
  <c r="H291"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F87" i="5"/>
  <c r="E87" i="5"/>
  <c r="D87" i="5"/>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F629" i="4"/>
  <c r="E629" i="4"/>
  <c r="E625" i="4"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E417" i="4"/>
  <c r="E644" i="4" s="1"/>
  <c r="D638" i="1" s="1"/>
  <c r="D417" i="4"/>
  <c r="D644" i="4" s="1"/>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E351" i="4" s="1"/>
  <c r="D352" i="4"/>
  <c r="F352"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D304" i="4"/>
  <c r="F303" i="4"/>
  <c r="F302" i="4"/>
  <c r="F301" i="4"/>
  <c r="E300" i="4"/>
  <c r="E299" i="4" s="1"/>
  <c r="E298" i="4" s="1"/>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7" i="4"/>
  <c r="F266" i="4"/>
  <c r="F265" i="4"/>
  <c r="E264" i="4"/>
  <c r="D264" i="4"/>
  <c r="F262" i="4"/>
  <c r="F261" i="4"/>
  <c r="F260" i="4"/>
  <c r="E259" i="4"/>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E196" i="4" s="1"/>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F132" i="4"/>
  <c r="F131" i="4"/>
  <c r="F130" i="4"/>
  <c r="F129" i="4"/>
  <c r="F128" i="4"/>
  <c r="E128" i="4"/>
  <c r="D128" i="4"/>
  <c r="F127" i="4"/>
  <c r="F126" i="4"/>
  <c r="E125" i="4"/>
  <c r="D125" i="4"/>
  <c r="F125" i="4" s="1"/>
  <c r="E124"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D62" i="4"/>
  <c r="C58" i="1" s="1"/>
  <c r="F61" i="4"/>
  <c r="F60" i="4"/>
  <c r="E59" i="4"/>
  <c r="D59" i="4"/>
  <c r="F58" i="4"/>
  <c r="F57" i="4"/>
  <c r="F56" i="4"/>
  <c r="F55" i="4"/>
  <c r="E54" i="4"/>
  <c r="D54" i="4"/>
  <c r="F54" i="4" s="1"/>
  <c r="F53" i="4"/>
  <c r="F52" i="4"/>
  <c r="E51" i="4"/>
  <c r="D51" i="4"/>
  <c r="F51" i="4" s="1"/>
  <c r="F49" i="4"/>
  <c r="F48" i="4"/>
  <c r="F47" i="4"/>
  <c r="F46" i="4"/>
  <c r="F45" i="4"/>
  <c r="E45" i="4"/>
  <c r="D45" i="4"/>
  <c r="D44" i="4" s="1"/>
  <c r="F44" i="4"/>
  <c r="E44" i="4"/>
  <c r="F43" i="4"/>
  <c r="F42" i="4"/>
  <c r="F41" i="4"/>
  <c r="E40" i="4"/>
  <c r="D40" i="4"/>
  <c r="F39" i="4"/>
  <c r="F38" i="4"/>
  <c r="E37" i="4"/>
  <c r="D37" i="4"/>
  <c r="F37" i="4" s="1"/>
  <c r="F36" i="4"/>
  <c r="F35" i="4"/>
  <c r="F34" i="4"/>
  <c r="F33" i="4"/>
  <c r="F32" i="4"/>
  <c r="F31" i="4"/>
  <c r="F30" i="4"/>
  <c r="E29" i="4"/>
  <c r="D29" i="4"/>
  <c r="F28" i="4"/>
  <c r="F27" i="4"/>
  <c r="F26" i="4"/>
  <c r="F25" i="4"/>
  <c r="F24"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H32" i="3"/>
  <c r="G32" i="3"/>
  <c r="B32" i="3"/>
  <c r="H31" i="3"/>
  <c r="G31" i="3"/>
  <c r="B31" i="3"/>
  <c r="I30"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H1577" i="1" s="1"/>
  <c r="C1576" i="1"/>
  <c r="H1576" i="1" s="1"/>
  <c r="H1575" i="1"/>
  <c r="G1575" i="1"/>
  <c r="C1575" i="1"/>
  <c r="C1574" i="1"/>
  <c r="C1573" i="1"/>
  <c r="H1573" i="1" s="1"/>
  <c r="H1572" i="1"/>
  <c r="G1572" i="1"/>
  <c r="C1572" i="1"/>
  <c r="H1571" i="1"/>
  <c r="G1571" i="1"/>
  <c r="C1571" i="1"/>
  <c r="C1570" i="1"/>
  <c r="C1569" i="1"/>
  <c r="H1569" i="1" s="1"/>
  <c r="C1568" i="1"/>
  <c r="H1568" i="1" s="1"/>
  <c r="H1567" i="1"/>
  <c r="C1567" i="1"/>
  <c r="G1567" i="1" s="1"/>
  <c r="C1566" i="1"/>
  <c r="C1565" i="1"/>
  <c r="H1565" i="1" s="1"/>
  <c r="H1564" i="1"/>
  <c r="G1564" i="1"/>
  <c r="C1564" i="1"/>
  <c r="H1563" i="1"/>
  <c r="G1563" i="1"/>
  <c r="C1563" i="1"/>
  <c r="C1562" i="1"/>
  <c r="C1561" i="1"/>
  <c r="H1561" i="1" s="1"/>
  <c r="H1560" i="1"/>
  <c r="G1560" i="1"/>
  <c r="C1560" i="1"/>
  <c r="H1559" i="1"/>
  <c r="G1559" i="1"/>
  <c r="C1559" i="1"/>
  <c r="C1558" i="1"/>
  <c r="C1557" i="1"/>
  <c r="H1557" i="1" s="1"/>
  <c r="H1556" i="1"/>
  <c r="G1556" i="1"/>
  <c r="C1556" i="1"/>
  <c r="H1555" i="1"/>
  <c r="G1555" i="1"/>
  <c r="C1555" i="1"/>
  <c r="C1554" i="1"/>
  <c r="C1553" i="1"/>
  <c r="H1553" i="1" s="1"/>
  <c r="C1552" i="1"/>
  <c r="H1552" i="1" s="1"/>
  <c r="C1551" i="1"/>
  <c r="G1551" i="1" s="1"/>
  <c r="C1550" i="1"/>
  <c r="C1549" i="1"/>
  <c r="H1549" i="1" s="1"/>
  <c r="H1548" i="1"/>
  <c r="G1548" i="1"/>
  <c r="C1548" i="1"/>
  <c r="H1547" i="1"/>
  <c r="G1547" i="1"/>
  <c r="C1547" i="1"/>
  <c r="C1546" i="1"/>
  <c r="C1545" i="1"/>
  <c r="H1545" i="1" s="1"/>
  <c r="H1544" i="1"/>
  <c r="G1544" i="1"/>
  <c r="C1544" i="1"/>
  <c r="H1543" i="1"/>
  <c r="G1543" i="1"/>
  <c r="C1543" i="1"/>
  <c r="C1542" i="1"/>
  <c r="C1541" i="1"/>
  <c r="H1541" i="1" s="1"/>
  <c r="H1540" i="1"/>
  <c r="G1540" i="1"/>
  <c r="C1540" i="1"/>
  <c r="H1539" i="1"/>
  <c r="G1539" i="1"/>
  <c r="C1539" i="1"/>
  <c r="C1538" i="1"/>
  <c r="C1537" i="1"/>
  <c r="H1537" i="1" s="1"/>
  <c r="C1536" i="1"/>
  <c r="H1536" i="1" s="1"/>
  <c r="C1535" i="1"/>
  <c r="G1535" i="1" s="1"/>
  <c r="C1534" i="1"/>
  <c r="C1533" i="1"/>
  <c r="H1533" i="1" s="1"/>
  <c r="C1532" i="1"/>
  <c r="H1532" i="1" s="1"/>
  <c r="C1531" i="1"/>
  <c r="G1531" i="1" s="1"/>
  <c r="C1530" i="1"/>
  <c r="C1529" i="1"/>
  <c r="H1529" i="1" s="1"/>
  <c r="H1528" i="1"/>
  <c r="G1528" i="1"/>
  <c r="C1528" i="1"/>
  <c r="H1527" i="1"/>
  <c r="G1527" i="1"/>
  <c r="C1527" i="1"/>
  <c r="C1526" i="1"/>
  <c r="C1525" i="1"/>
  <c r="H1525" i="1" s="1"/>
  <c r="H1523" i="1"/>
  <c r="G1523" i="1"/>
  <c r="C1523" i="1"/>
  <c r="C1522" i="1"/>
  <c r="C1521" i="1"/>
  <c r="H1521" i="1" s="1"/>
  <c r="H1520" i="1"/>
  <c r="G1520" i="1"/>
  <c r="C1520" i="1"/>
  <c r="H1516" i="1"/>
  <c r="G1516" i="1"/>
  <c r="C1516" i="1"/>
  <c r="H1515" i="1"/>
  <c r="G1515" i="1"/>
  <c r="C1515" i="1"/>
  <c r="C1514" i="1"/>
  <c r="C1513" i="1"/>
  <c r="H1513" i="1" s="1"/>
  <c r="H1512" i="1"/>
  <c r="G1512" i="1"/>
  <c r="C1512" i="1"/>
  <c r="H1511" i="1"/>
  <c r="G1511" i="1"/>
  <c r="C1511" i="1"/>
  <c r="C1510" i="1"/>
  <c r="C1509" i="1"/>
  <c r="H1509" i="1" s="1"/>
  <c r="H1508" i="1"/>
  <c r="G1508" i="1"/>
  <c r="C1508" i="1"/>
  <c r="C1507" i="1"/>
  <c r="G1507" i="1" s="1"/>
  <c r="C1506" i="1"/>
  <c r="C1505" i="1"/>
  <c r="H1505" i="1" s="1"/>
  <c r="G1504" i="1"/>
  <c r="C1504" i="1"/>
  <c r="H1504" i="1" s="1"/>
  <c r="C1503" i="1"/>
  <c r="G1503" i="1" s="1"/>
  <c r="C1502" i="1"/>
  <c r="C1501" i="1"/>
  <c r="H1501" i="1" s="1"/>
  <c r="H1500" i="1"/>
  <c r="G1500" i="1"/>
  <c r="C1500" i="1"/>
  <c r="C1498" i="1"/>
  <c r="C1497" i="1"/>
  <c r="H1497" i="1" s="1"/>
  <c r="H1496" i="1"/>
  <c r="G1496" i="1"/>
  <c r="C1496" i="1"/>
  <c r="H1495" i="1"/>
  <c r="G1495" i="1"/>
  <c r="C1495" i="1"/>
  <c r="C1494" i="1"/>
  <c r="C1493" i="1"/>
  <c r="H1493" i="1" s="1"/>
  <c r="G1492" i="1"/>
  <c r="C1492" i="1"/>
  <c r="H1492" i="1" s="1"/>
  <c r="H1491" i="1"/>
  <c r="G1491" i="1"/>
  <c r="C1491" i="1"/>
  <c r="C1490" i="1"/>
  <c r="C1489" i="1"/>
  <c r="H1489" i="1" s="1"/>
  <c r="C1488" i="1"/>
  <c r="H1488" i="1" s="1"/>
  <c r="H1487" i="1"/>
  <c r="G1487" i="1"/>
  <c r="C1487" i="1"/>
  <c r="C1486" i="1"/>
  <c r="C1485" i="1"/>
  <c r="H1485" i="1" s="1"/>
  <c r="C1484" i="1"/>
  <c r="H1484" i="1" s="1"/>
  <c r="C1483" i="1"/>
  <c r="G1483" i="1" s="1"/>
  <c r="C1482" i="1"/>
  <c r="G1480" i="1"/>
  <c r="C1480" i="1"/>
  <c r="H1480" i="1" s="1"/>
  <c r="D1479" i="1"/>
  <c r="C1479" i="1"/>
  <c r="H1478" i="1"/>
  <c r="G1478" i="1"/>
  <c r="I1478" i="1" s="1"/>
  <c r="D1478" i="1"/>
  <c r="J1478" i="1" s="1"/>
  <c r="C1478" i="1"/>
  <c r="D1477" i="1"/>
  <c r="C1477" i="1"/>
  <c r="H1476" i="1"/>
  <c r="G1476" i="1"/>
  <c r="I1476" i="1" s="1"/>
  <c r="D1476" i="1"/>
  <c r="J1476" i="1" s="1"/>
  <c r="C1476" i="1"/>
  <c r="C1475" i="1"/>
  <c r="D1474" i="1"/>
  <c r="J1474" i="1" s="1"/>
  <c r="C1474" i="1"/>
  <c r="H1473" i="1"/>
  <c r="G1473" i="1"/>
  <c r="I1473" i="1" s="1"/>
  <c r="D1473" i="1"/>
  <c r="J1473" i="1" s="1"/>
  <c r="C1473" i="1"/>
  <c r="D1472" i="1"/>
  <c r="J1472" i="1" s="1"/>
  <c r="C1472" i="1"/>
  <c r="H1471" i="1"/>
  <c r="G1471" i="1"/>
  <c r="I1471" i="1" s="1"/>
  <c r="D1471" i="1"/>
  <c r="J1471" i="1" s="1"/>
  <c r="C1471" i="1"/>
  <c r="H1470" i="1"/>
  <c r="G1470" i="1"/>
  <c r="D1470" i="1"/>
  <c r="C1470" i="1"/>
  <c r="C1469" i="1"/>
  <c r="D1468" i="1"/>
  <c r="C1468" i="1"/>
  <c r="H1467" i="1"/>
  <c r="G1467" i="1"/>
  <c r="I1467" i="1" s="1"/>
  <c r="D1467" i="1"/>
  <c r="J1467" i="1" s="1"/>
  <c r="C1467" i="1"/>
  <c r="D1466" i="1"/>
  <c r="C1466" i="1"/>
  <c r="H1465" i="1"/>
  <c r="G1465" i="1"/>
  <c r="I1465" i="1" s="1"/>
  <c r="D1465" i="1"/>
  <c r="J1465" i="1" s="1"/>
  <c r="C1465" i="1"/>
  <c r="D1464" i="1"/>
  <c r="C1464" i="1"/>
  <c r="H1463" i="1"/>
  <c r="G1463" i="1"/>
  <c r="I1463" i="1" s="1"/>
  <c r="D1463" i="1"/>
  <c r="J1463" i="1" s="1"/>
  <c r="C1463" i="1"/>
  <c r="D1462" i="1"/>
  <c r="C1462" i="1"/>
  <c r="D1461" i="1"/>
  <c r="C1461" i="1"/>
  <c r="H1460" i="1"/>
  <c r="G1460" i="1"/>
  <c r="I1460" i="1" s="1"/>
  <c r="D1460" i="1"/>
  <c r="J1460" i="1" s="1"/>
  <c r="C1460" i="1"/>
  <c r="J1459" i="1"/>
  <c r="D1459" i="1"/>
  <c r="C1459" i="1"/>
  <c r="J1458" i="1"/>
  <c r="H1458" i="1"/>
  <c r="D1458" i="1"/>
  <c r="G1458" i="1" s="1"/>
  <c r="I1458" i="1" s="1"/>
  <c r="C1458" i="1"/>
  <c r="D1457" i="1"/>
  <c r="C1457" i="1"/>
  <c r="H1456" i="1"/>
  <c r="G1456" i="1"/>
  <c r="D1456" i="1"/>
  <c r="C1456" i="1"/>
  <c r="J1456" i="1" s="1"/>
  <c r="D1455" i="1"/>
  <c r="C1455" i="1"/>
  <c r="D1454" i="1"/>
  <c r="C1454" i="1"/>
  <c r="D1453" i="1"/>
  <c r="C1453" i="1"/>
  <c r="H1452" i="1"/>
  <c r="G1452" i="1"/>
  <c r="D1452" i="1"/>
  <c r="C1452" i="1"/>
  <c r="J1452" i="1" s="1"/>
  <c r="D1451" i="1"/>
  <c r="C1451" i="1"/>
  <c r="H1450" i="1"/>
  <c r="G1450" i="1"/>
  <c r="D1450" i="1"/>
  <c r="C1450" i="1"/>
  <c r="J1450" i="1" s="1"/>
  <c r="D1449" i="1"/>
  <c r="C1449" i="1"/>
  <c r="H1448" i="1"/>
  <c r="G1448" i="1"/>
  <c r="D1448" i="1"/>
  <c r="C1448" i="1"/>
  <c r="J1448" i="1" s="1"/>
  <c r="D1447" i="1"/>
  <c r="C1447" i="1"/>
  <c r="H1446" i="1"/>
  <c r="G1446" i="1"/>
  <c r="D1446" i="1"/>
  <c r="C1446" i="1"/>
  <c r="J1446" i="1" s="1"/>
  <c r="D1445" i="1"/>
  <c r="C1445" i="1"/>
  <c r="D1444" i="1"/>
  <c r="H1444" i="1" s="1"/>
  <c r="C1444" i="1"/>
  <c r="D1443" i="1"/>
  <c r="C1443" i="1"/>
  <c r="D1442" i="1"/>
  <c r="H1442" i="1" s="1"/>
  <c r="C1442" i="1"/>
  <c r="D1441" i="1"/>
  <c r="C1441" i="1"/>
  <c r="D1440" i="1"/>
  <c r="H1440" i="1" s="1"/>
  <c r="C1440" i="1"/>
  <c r="D1439" i="1"/>
  <c r="C1439" i="1"/>
  <c r="D1438" i="1"/>
  <c r="C1438" i="1"/>
  <c r="G1438" i="1" s="1"/>
  <c r="H1437" i="1"/>
  <c r="D1437" i="1"/>
  <c r="C1437" i="1"/>
  <c r="G1437" i="1" s="1"/>
  <c r="H1436" i="1"/>
  <c r="D1436" i="1"/>
  <c r="C1436" i="1"/>
  <c r="G1436" i="1" s="1"/>
  <c r="H1434" i="1"/>
  <c r="D1434" i="1"/>
  <c r="C1434" i="1"/>
  <c r="G1434" i="1" s="1"/>
  <c r="H1433" i="1"/>
  <c r="D1433" i="1"/>
  <c r="C1433" i="1"/>
  <c r="G1433" i="1" s="1"/>
  <c r="D1432" i="1"/>
  <c r="C1432" i="1"/>
  <c r="D1431" i="1"/>
  <c r="C1431" i="1"/>
  <c r="G1431" i="1" s="1"/>
  <c r="H1430" i="1"/>
  <c r="D1430" i="1"/>
  <c r="C1430" i="1"/>
  <c r="G1430" i="1" s="1"/>
  <c r="H1429" i="1"/>
  <c r="D1429" i="1"/>
  <c r="C1429" i="1"/>
  <c r="G1429" i="1" s="1"/>
  <c r="D1428" i="1"/>
  <c r="C1428" i="1"/>
  <c r="D1427" i="1"/>
  <c r="C1427" i="1"/>
  <c r="G1427" i="1" s="1"/>
  <c r="H1426" i="1"/>
  <c r="D1426" i="1"/>
  <c r="C1426" i="1"/>
  <c r="G1426" i="1" s="1"/>
  <c r="H1425" i="1"/>
  <c r="D1425" i="1"/>
  <c r="C1425" i="1"/>
  <c r="G1425" i="1" s="1"/>
  <c r="D1424" i="1"/>
  <c r="C1424" i="1"/>
  <c r="D1423" i="1"/>
  <c r="C1423" i="1"/>
  <c r="G1423" i="1" s="1"/>
  <c r="H1422" i="1"/>
  <c r="D1422" i="1"/>
  <c r="C1422" i="1"/>
  <c r="G1422" i="1" s="1"/>
  <c r="H1421" i="1"/>
  <c r="D1421" i="1"/>
  <c r="C1421" i="1"/>
  <c r="G1421" i="1" s="1"/>
  <c r="D1420" i="1"/>
  <c r="C1420" i="1"/>
  <c r="D1419" i="1"/>
  <c r="C1419" i="1"/>
  <c r="G1419" i="1" s="1"/>
  <c r="H1418" i="1"/>
  <c r="D1418" i="1"/>
  <c r="C1418" i="1"/>
  <c r="G1418" i="1" s="1"/>
  <c r="H1417" i="1"/>
  <c r="D1417" i="1"/>
  <c r="C1417" i="1"/>
  <c r="G1417" i="1" s="1"/>
  <c r="D1416" i="1"/>
  <c r="C1416" i="1"/>
  <c r="D1415" i="1"/>
  <c r="C1415" i="1"/>
  <c r="G1415" i="1" s="1"/>
  <c r="H1414" i="1"/>
  <c r="D1414" i="1"/>
  <c r="C1414" i="1"/>
  <c r="G1414" i="1" s="1"/>
  <c r="H1413" i="1"/>
  <c r="D1413" i="1"/>
  <c r="C1413" i="1"/>
  <c r="G1413" i="1" s="1"/>
  <c r="D1412" i="1"/>
  <c r="C1412" i="1"/>
  <c r="D1411" i="1"/>
  <c r="C1411" i="1"/>
  <c r="G1411" i="1" s="1"/>
  <c r="H1410" i="1"/>
  <c r="D1410" i="1"/>
  <c r="C1410" i="1"/>
  <c r="G1410" i="1" s="1"/>
  <c r="H1409" i="1"/>
  <c r="D1409" i="1"/>
  <c r="C1409" i="1"/>
  <c r="G1409" i="1" s="1"/>
  <c r="D1408" i="1"/>
  <c r="D1407" i="1"/>
  <c r="C1407" i="1"/>
  <c r="G1407" i="1" s="1"/>
  <c r="H1406" i="1"/>
  <c r="D1406" i="1"/>
  <c r="C1406" i="1"/>
  <c r="G1406" i="1" s="1"/>
  <c r="H1405" i="1"/>
  <c r="D1405" i="1"/>
  <c r="C1405" i="1"/>
  <c r="G1405" i="1" s="1"/>
  <c r="D1404" i="1"/>
  <c r="C1404" i="1"/>
  <c r="D1403" i="1"/>
  <c r="C1403" i="1"/>
  <c r="G1403" i="1" s="1"/>
  <c r="H1402" i="1"/>
  <c r="D1402" i="1"/>
  <c r="C1402" i="1"/>
  <c r="G1402" i="1" s="1"/>
  <c r="H1401" i="1"/>
  <c r="D1401" i="1"/>
  <c r="C1401" i="1"/>
  <c r="G1401" i="1" s="1"/>
  <c r="D1400" i="1"/>
  <c r="C1400" i="1"/>
  <c r="D1399" i="1"/>
  <c r="C1399" i="1"/>
  <c r="G1399" i="1" s="1"/>
  <c r="H1398" i="1"/>
  <c r="D1398" i="1"/>
  <c r="C1398" i="1"/>
  <c r="G1398" i="1" s="1"/>
  <c r="H1397" i="1"/>
  <c r="D1397" i="1"/>
  <c r="C1397" i="1"/>
  <c r="G1397" i="1" s="1"/>
  <c r="D1396" i="1"/>
  <c r="C1396" i="1"/>
  <c r="D1395" i="1"/>
  <c r="C1395" i="1"/>
  <c r="G1395" i="1" s="1"/>
  <c r="H1394" i="1"/>
  <c r="D1394" i="1"/>
  <c r="C1394" i="1"/>
  <c r="G1394" i="1" s="1"/>
  <c r="H1393" i="1"/>
  <c r="D1393" i="1"/>
  <c r="C1393" i="1"/>
  <c r="G1393" i="1" s="1"/>
  <c r="D1392" i="1"/>
  <c r="C1392" i="1"/>
  <c r="D1391" i="1"/>
  <c r="C1391" i="1"/>
  <c r="G1391" i="1" s="1"/>
  <c r="H1390" i="1"/>
  <c r="D1390" i="1"/>
  <c r="C1390" i="1"/>
  <c r="G1390" i="1" s="1"/>
  <c r="H1389" i="1"/>
  <c r="D1389" i="1"/>
  <c r="C1389" i="1"/>
  <c r="G1389" i="1" s="1"/>
  <c r="D1388" i="1"/>
  <c r="C1388" i="1"/>
  <c r="D1387" i="1"/>
  <c r="C1387" i="1"/>
  <c r="G1387" i="1" s="1"/>
  <c r="H1386" i="1"/>
  <c r="D1386" i="1"/>
  <c r="C1386" i="1"/>
  <c r="G1386" i="1" s="1"/>
  <c r="H1385" i="1"/>
  <c r="D1385" i="1"/>
  <c r="C1385" i="1"/>
  <c r="G1385" i="1" s="1"/>
  <c r="D1384" i="1"/>
  <c r="C1384" i="1"/>
  <c r="D1383" i="1"/>
  <c r="H1382" i="1"/>
  <c r="D1382" i="1"/>
  <c r="C1382" i="1"/>
  <c r="G1382" i="1" s="1"/>
  <c r="H1381" i="1"/>
  <c r="D1381" i="1"/>
  <c r="C1381" i="1"/>
  <c r="G1381" i="1" s="1"/>
  <c r="D1380" i="1"/>
  <c r="C1380" i="1"/>
  <c r="D1379" i="1"/>
  <c r="C1379" i="1"/>
  <c r="G1379" i="1" s="1"/>
  <c r="H1378" i="1"/>
  <c r="D1378" i="1"/>
  <c r="C1378" i="1"/>
  <c r="G1378" i="1" s="1"/>
  <c r="H1377" i="1"/>
  <c r="D1377" i="1"/>
  <c r="C1377" i="1"/>
  <c r="G1377" i="1" s="1"/>
  <c r="D1376" i="1"/>
  <c r="C1376" i="1"/>
  <c r="D1375" i="1"/>
  <c r="C1375" i="1"/>
  <c r="G1375" i="1" s="1"/>
  <c r="H1374" i="1"/>
  <c r="D1374" i="1"/>
  <c r="C1374" i="1"/>
  <c r="G1374" i="1" s="1"/>
  <c r="H1373" i="1"/>
  <c r="D1373" i="1"/>
  <c r="C1373" i="1"/>
  <c r="G1373" i="1" s="1"/>
  <c r="D1372" i="1"/>
  <c r="C1372" i="1"/>
  <c r="D1371" i="1"/>
  <c r="C1371" i="1"/>
  <c r="G1371" i="1" s="1"/>
  <c r="H1370" i="1"/>
  <c r="D1370" i="1"/>
  <c r="C1370" i="1"/>
  <c r="G1370" i="1" s="1"/>
  <c r="H1369" i="1"/>
  <c r="D1369" i="1"/>
  <c r="C1369" i="1"/>
  <c r="G1369" i="1" s="1"/>
  <c r="D1368" i="1"/>
  <c r="C1368" i="1"/>
  <c r="D1367" i="1"/>
  <c r="C1367" i="1"/>
  <c r="G1367" i="1" s="1"/>
  <c r="H1366" i="1"/>
  <c r="D1366" i="1"/>
  <c r="C1366" i="1"/>
  <c r="G1366" i="1" s="1"/>
  <c r="H1365" i="1"/>
  <c r="D1365" i="1"/>
  <c r="C1365" i="1"/>
  <c r="G1365" i="1" s="1"/>
  <c r="D1364" i="1"/>
  <c r="C1364" i="1"/>
  <c r="D1363" i="1"/>
  <c r="C1363" i="1"/>
  <c r="G1363" i="1" s="1"/>
  <c r="H1362" i="1"/>
  <c r="D1362" i="1"/>
  <c r="C1362" i="1"/>
  <c r="G1362" i="1" s="1"/>
  <c r="H1361" i="1"/>
  <c r="D1361" i="1"/>
  <c r="C1361" i="1"/>
  <c r="G1361" i="1" s="1"/>
  <c r="D1360" i="1"/>
  <c r="C1360" i="1"/>
  <c r="D1359" i="1"/>
  <c r="C1359" i="1"/>
  <c r="G1359" i="1" s="1"/>
  <c r="H1358" i="1"/>
  <c r="D1358" i="1"/>
  <c r="C1358" i="1"/>
  <c r="G1358" i="1" s="1"/>
  <c r="H1357" i="1"/>
  <c r="D1357" i="1"/>
  <c r="C1357" i="1"/>
  <c r="G1357" i="1" s="1"/>
  <c r="D1356" i="1"/>
  <c r="C1356" i="1"/>
  <c r="D1355" i="1"/>
  <c r="C1355" i="1"/>
  <c r="G1355" i="1" s="1"/>
  <c r="H1354" i="1"/>
  <c r="D1354" i="1"/>
  <c r="C1354" i="1"/>
  <c r="G1354" i="1" s="1"/>
  <c r="H1353" i="1"/>
  <c r="D1353" i="1"/>
  <c r="C1353" i="1"/>
  <c r="G1353" i="1" s="1"/>
  <c r="D1352" i="1"/>
  <c r="C1352" i="1"/>
  <c r="D1351" i="1"/>
  <c r="C1351" i="1"/>
  <c r="G1351" i="1" s="1"/>
  <c r="H1350" i="1"/>
  <c r="D1350" i="1"/>
  <c r="C1350" i="1"/>
  <c r="G1350" i="1" s="1"/>
  <c r="H1349" i="1"/>
  <c r="D1349" i="1"/>
  <c r="C1349" i="1"/>
  <c r="G1349" i="1" s="1"/>
  <c r="D1348" i="1"/>
  <c r="C1348" i="1"/>
  <c r="D1347" i="1"/>
  <c r="C1347" i="1"/>
  <c r="G1347" i="1" s="1"/>
  <c r="H1346" i="1"/>
  <c r="D1346" i="1"/>
  <c r="C1346" i="1"/>
  <c r="G1346" i="1" s="1"/>
  <c r="H1345" i="1"/>
  <c r="D1345" i="1"/>
  <c r="C1345" i="1"/>
  <c r="G1345" i="1" s="1"/>
  <c r="D1344" i="1"/>
  <c r="C1344" i="1"/>
  <c r="D1343" i="1"/>
  <c r="C1343" i="1"/>
  <c r="G1343" i="1" s="1"/>
  <c r="H1342" i="1"/>
  <c r="D1342" i="1"/>
  <c r="C1342" i="1"/>
  <c r="G1342" i="1" s="1"/>
  <c r="H1341" i="1"/>
  <c r="D1341" i="1"/>
  <c r="C1341" i="1"/>
  <c r="G1341" i="1" s="1"/>
  <c r="D1340" i="1"/>
  <c r="C1340" i="1"/>
  <c r="D1339" i="1"/>
  <c r="C1339" i="1"/>
  <c r="G1339" i="1" s="1"/>
  <c r="H1338" i="1"/>
  <c r="D1338" i="1"/>
  <c r="C1338" i="1"/>
  <c r="G1338" i="1" s="1"/>
  <c r="H1337" i="1"/>
  <c r="D1337" i="1"/>
  <c r="C1337" i="1"/>
  <c r="G1337" i="1" s="1"/>
  <c r="D1336" i="1"/>
  <c r="C1336" i="1"/>
  <c r="D1335" i="1"/>
  <c r="C1335" i="1"/>
  <c r="G1335" i="1" s="1"/>
  <c r="H1334" i="1"/>
  <c r="D1334" i="1"/>
  <c r="C1334" i="1"/>
  <c r="G1334" i="1" s="1"/>
  <c r="H1333" i="1"/>
  <c r="D1333" i="1"/>
  <c r="C1333" i="1"/>
  <c r="G1333" i="1" s="1"/>
  <c r="D1332" i="1"/>
  <c r="C1332" i="1"/>
  <c r="D1331" i="1"/>
  <c r="C1331" i="1"/>
  <c r="G1331" i="1" s="1"/>
  <c r="H1330" i="1"/>
  <c r="D1330" i="1"/>
  <c r="C1330" i="1"/>
  <c r="G1330" i="1" s="1"/>
  <c r="H1329" i="1"/>
  <c r="D1329" i="1"/>
  <c r="C1329" i="1"/>
  <c r="G1329" i="1" s="1"/>
  <c r="D1328" i="1"/>
  <c r="C1328" i="1"/>
  <c r="D1327" i="1"/>
  <c r="C1327" i="1"/>
  <c r="G1327" i="1" s="1"/>
  <c r="H1326" i="1"/>
  <c r="D1326" i="1"/>
  <c r="C1326" i="1"/>
  <c r="G1326" i="1" s="1"/>
  <c r="H1325" i="1"/>
  <c r="D1325" i="1"/>
  <c r="C1325" i="1"/>
  <c r="G1325" i="1" s="1"/>
  <c r="D1324" i="1"/>
  <c r="C1324" i="1"/>
  <c r="D1323" i="1"/>
  <c r="C1323" i="1"/>
  <c r="G1323" i="1" s="1"/>
  <c r="H1322" i="1"/>
  <c r="D1322" i="1"/>
  <c r="C1322" i="1"/>
  <c r="G1322" i="1" s="1"/>
  <c r="H1321" i="1"/>
  <c r="D1321" i="1"/>
  <c r="C1321" i="1"/>
  <c r="G1321" i="1" s="1"/>
  <c r="D1320" i="1"/>
  <c r="C1320" i="1"/>
  <c r="D1319" i="1"/>
  <c r="C1319" i="1"/>
  <c r="G1319" i="1" s="1"/>
  <c r="H1318" i="1"/>
  <c r="D1318" i="1"/>
  <c r="C1318" i="1"/>
  <c r="G1318" i="1" s="1"/>
  <c r="H1317" i="1"/>
  <c r="D1317" i="1"/>
  <c r="C1317" i="1"/>
  <c r="G1317" i="1" s="1"/>
  <c r="D1316" i="1"/>
  <c r="C1316" i="1"/>
  <c r="D1315" i="1"/>
  <c r="C1315" i="1"/>
  <c r="G1315" i="1" s="1"/>
  <c r="H1314" i="1"/>
  <c r="D1314" i="1"/>
  <c r="C1314" i="1"/>
  <c r="G1314" i="1" s="1"/>
  <c r="H1313" i="1"/>
  <c r="D1313" i="1"/>
  <c r="C1313" i="1"/>
  <c r="G1313" i="1" s="1"/>
  <c r="D1312" i="1"/>
  <c r="C1312" i="1"/>
  <c r="D1311" i="1"/>
  <c r="C1311" i="1"/>
  <c r="G1311" i="1" s="1"/>
  <c r="H1310" i="1"/>
  <c r="D1310" i="1"/>
  <c r="C1310" i="1"/>
  <c r="G1310" i="1" s="1"/>
  <c r="H1309" i="1"/>
  <c r="D1309" i="1"/>
  <c r="C1309" i="1"/>
  <c r="G1309" i="1" s="1"/>
  <c r="D1308" i="1"/>
  <c r="C1308" i="1"/>
  <c r="D1307" i="1"/>
  <c r="C1307" i="1"/>
  <c r="G1307" i="1" s="1"/>
  <c r="H1306" i="1"/>
  <c r="D1306" i="1"/>
  <c r="C1306" i="1"/>
  <c r="G1306" i="1" s="1"/>
  <c r="H1305" i="1"/>
  <c r="D1305" i="1"/>
  <c r="C1305" i="1"/>
  <c r="G1305" i="1" s="1"/>
  <c r="D1304" i="1"/>
  <c r="C1304" i="1"/>
  <c r="D1303" i="1"/>
  <c r="C1303" i="1"/>
  <c r="G1303" i="1" s="1"/>
  <c r="H1302" i="1"/>
  <c r="D1302" i="1"/>
  <c r="C1302" i="1"/>
  <c r="G1302" i="1" s="1"/>
  <c r="H1301" i="1"/>
  <c r="D1301" i="1"/>
  <c r="C1301" i="1"/>
  <c r="G1301" i="1" s="1"/>
  <c r="D1300" i="1"/>
  <c r="C1300" i="1"/>
  <c r="D1299" i="1"/>
  <c r="H1298" i="1"/>
  <c r="D1298" i="1"/>
  <c r="C1298" i="1"/>
  <c r="G1298" i="1" s="1"/>
  <c r="H1297" i="1"/>
  <c r="D1297" i="1"/>
  <c r="C1297" i="1"/>
  <c r="G1297" i="1" s="1"/>
  <c r="D1296" i="1"/>
  <c r="C1296" i="1"/>
  <c r="D1295" i="1"/>
  <c r="C1295" i="1"/>
  <c r="G1295" i="1" s="1"/>
  <c r="H1294" i="1"/>
  <c r="D1294" i="1"/>
  <c r="C1294" i="1"/>
  <c r="G1294" i="1" s="1"/>
  <c r="H1293" i="1"/>
  <c r="D1293" i="1"/>
  <c r="C1293" i="1"/>
  <c r="G1293" i="1" s="1"/>
  <c r="D1292" i="1"/>
  <c r="C1292" i="1"/>
  <c r="D1291" i="1"/>
  <c r="C1291" i="1"/>
  <c r="G1291" i="1" s="1"/>
  <c r="H1290" i="1"/>
  <c r="D1290" i="1"/>
  <c r="C1290" i="1"/>
  <c r="G1290" i="1" s="1"/>
  <c r="H1289" i="1"/>
  <c r="D1289" i="1"/>
  <c r="C1289" i="1"/>
  <c r="G1289" i="1" s="1"/>
  <c r="D1288" i="1"/>
  <c r="C1288" i="1"/>
  <c r="D1287" i="1"/>
  <c r="C1287" i="1"/>
  <c r="G1287" i="1" s="1"/>
  <c r="H1286" i="1"/>
  <c r="D1286" i="1"/>
  <c r="C1286" i="1"/>
  <c r="G1286" i="1" s="1"/>
  <c r="H1285" i="1"/>
  <c r="D1285" i="1"/>
  <c r="C1285" i="1"/>
  <c r="G1285" i="1" s="1"/>
  <c r="D1284" i="1"/>
  <c r="C1284" i="1"/>
  <c r="D1283" i="1"/>
  <c r="C1283" i="1"/>
  <c r="G1283" i="1" s="1"/>
  <c r="H1282" i="1"/>
  <c r="D1282" i="1"/>
  <c r="C1282" i="1"/>
  <c r="G1282" i="1" s="1"/>
  <c r="H1281" i="1"/>
  <c r="D1281" i="1"/>
  <c r="C1281" i="1"/>
  <c r="G1281" i="1" s="1"/>
  <c r="D1280" i="1"/>
  <c r="C1280" i="1"/>
  <c r="D1279" i="1"/>
  <c r="C1279" i="1"/>
  <c r="G1279" i="1" s="1"/>
  <c r="H1278" i="1"/>
  <c r="D1278" i="1"/>
  <c r="C1278" i="1"/>
  <c r="G1278" i="1" s="1"/>
  <c r="H1277" i="1"/>
  <c r="D1277" i="1"/>
  <c r="C1277" i="1"/>
  <c r="G1277" i="1" s="1"/>
  <c r="D1276" i="1"/>
  <c r="C1276" i="1"/>
  <c r="D1275" i="1"/>
  <c r="C1275" i="1"/>
  <c r="G1275" i="1" s="1"/>
  <c r="H1274" i="1"/>
  <c r="D1274" i="1"/>
  <c r="C1274" i="1"/>
  <c r="G1274" i="1" s="1"/>
  <c r="H1273" i="1"/>
  <c r="D1273" i="1"/>
  <c r="C1273" i="1"/>
  <c r="G1273" i="1" s="1"/>
  <c r="D1272" i="1"/>
  <c r="C1272" i="1"/>
  <c r="D1271" i="1"/>
  <c r="C1271" i="1"/>
  <c r="G1271" i="1" s="1"/>
  <c r="H1270" i="1"/>
  <c r="D1270" i="1"/>
  <c r="C1270" i="1"/>
  <c r="G1270" i="1" s="1"/>
  <c r="H1269" i="1"/>
  <c r="D1269" i="1"/>
  <c r="C1269" i="1"/>
  <c r="G1269" i="1" s="1"/>
  <c r="D1268" i="1"/>
  <c r="C1268" i="1"/>
  <c r="D1267" i="1"/>
  <c r="C1267" i="1"/>
  <c r="G1267" i="1" s="1"/>
  <c r="H1266" i="1"/>
  <c r="D1266" i="1"/>
  <c r="C1266" i="1"/>
  <c r="G1266" i="1" s="1"/>
  <c r="H1265" i="1"/>
  <c r="D1265" i="1"/>
  <c r="C1265" i="1"/>
  <c r="G1265" i="1" s="1"/>
  <c r="D1264" i="1"/>
  <c r="C1264" i="1"/>
  <c r="D1263" i="1"/>
  <c r="C1263" i="1"/>
  <c r="H1262" i="1"/>
  <c r="D1262" i="1"/>
  <c r="C1262" i="1"/>
  <c r="G1262" i="1" s="1"/>
  <c r="H1261" i="1"/>
  <c r="D1261" i="1"/>
  <c r="C1261" i="1"/>
  <c r="G1261" i="1" s="1"/>
  <c r="D1260" i="1"/>
  <c r="C1260" i="1"/>
  <c r="D1259" i="1"/>
  <c r="C1259" i="1"/>
  <c r="H1258" i="1"/>
  <c r="D1258" i="1"/>
  <c r="C1258" i="1"/>
  <c r="G1258" i="1" s="1"/>
  <c r="H1257" i="1"/>
  <c r="D1257" i="1"/>
  <c r="C1257" i="1"/>
  <c r="G1257" i="1" s="1"/>
  <c r="D1256" i="1"/>
  <c r="C1256" i="1"/>
  <c r="D1255" i="1"/>
  <c r="C1255" i="1"/>
  <c r="H1254" i="1"/>
  <c r="D1254" i="1"/>
  <c r="C1254" i="1"/>
  <c r="G1254" i="1" s="1"/>
  <c r="H1253" i="1"/>
  <c r="D1253" i="1"/>
  <c r="C1253" i="1"/>
  <c r="G1253" i="1" s="1"/>
  <c r="D1252" i="1"/>
  <c r="C1252" i="1"/>
  <c r="D1251" i="1"/>
  <c r="C1251" i="1"/>
  <c r="H1250" i="1"/>
  <c r="D1250" i="1"/>
  <c r="C1250" i="1"/>
  <c r="G1250" i="1" s="1"/>
  <c r="H1249" i="1"/>
  <c r="D1249" i="1"/>
  <c r="C1249" i="1"/>
  <c r="G1249" i="1" s="1"/>
  <c r="D1248" i="1"/>
  <c r="C1248" i="1"/>
  <c r="D1247" i="1"/>
  <c r="C1247" i="1"/>
  <c r="H1246" i="1"/>
  <c r="D1246" i="1"/>
  <c r="C1246" i="1"/>
  <c r="G1246" i="1" s="1"/>
  <c r="H1245" i="1"/>
  <c r="D1245" i="1"/>
  <c r="C1245" i="1"/>
  <c r="G1245" i="1" s="1"/>
  <c r="D1244" i="1"/>
  <c r="C1244" i="1"/>
  <c r="D1243" i="1"/>
  <c r="C1243" i="1"/>
  <c r="H1242" i="1"/>
  <c r="D1242" i="1"/>
  <c r="C1242" i="1"/>
  <c r="G1242" i="1" s="1"/>
  <c r="H1241" i="1"/>
  <c r="D1241" i="1"/>
  <c r="C1241" i="1"/>
  <c r="G1241" i="1" s="1"/>
  <c r="D1240" i="1"/>
  <c r="C1240" i="1"/>
  <c r="D1239" i="1"/>
  <c r="C1239" i="1"/>
  <c r="H1238" i="1"/>
  <c r="D1238" i="1"/>
  <c r="C1238" i="1"/>
  <c r="G1238" i="1" s="1"/>
  <c r="H1237" i="1"/>
  <c r="D1237" i="1"/>
  <c r="C1237" i="1"/>
  <c r="G1237" i="1" s="1"/>
  <c r="D1236" i="1"/>
  <c r="C1236" i="1"/>
  <c r="D1235" i="1"/>
  <c r="H1234" i="1"/>
  <c r="D1234" i="1"/>
  <c r="C1234" i="1"/>
  <c r="G1234" i="1" s="1"/>
  <c r="H1233" i="1"/>
  <c r="D1233" i="1"/>
  <c r="C1233" i="1"/>
  <c r="G1233" i="1" s="1"/>
  <c r="D1232" i="1"/>
  <c r="C1232" i="1"/>
  <c r="D1231" i="1"/>
  <c r="C1231" i="1"/>
  <c r="H1230" i="1"/>
  <c r="D1230" i="1"/>
  <c r="C1230" i="1"/>
  <c r="G1230" i="1" s="1"/>
  <c r="H1229" i="1"/>
  <c r="D1229" i="1"/>
  <c r="C1229" i="1"/>
  <c r="G1229" i="1" s="1"/>
  <c r="D1228" i="1"/>
  <c r="C1228" i="1"/>
  <c r="D1227" i="1"/>
  <c r="C1227" i="1"/>
  <c r="H1226" i="1"/>
  <c r="D1226" i="1"/>
  <c r="C1226" i="1"/>
  <c r="G1226" i="1" s="1"/>
  <c r="H1225" i="1"/>
  <c r="D1225" i="1"/>
  <c r="C1225" i="1"/>
  <c r="G1225" i="1" s="1"/>
  <c r="D1224" i="1"/>
  <c r="C1224" i="1"/>
  <c r="D1223" i="1"/>
  <c r="C1223" i="1"/>
  <c r="D1222" i="1"/>
  <c r="H1221" i="1"/>
  <c r="D1221" i="1"/>
  <c r="C1221" i="1"/>
  <c r="G1221" i="1" s="1"/>
  <c r="D1220" i="1"/>
  <c r="C1220" i="1"/>
  <c r="D1219" i="1"/>
  <c r="C1219" i="1"/>
  <c r="H1218" i="1"/>
  <c r="D1218" i="1"/>
  <c r="C1218" i="1"/>
  <c r="G1218" i="1" s="1"/>
  <c r="H1217" i="1"/>
  <c r="D1217" i="1"/>
  <c r="C1217" i="1"/>
  <c r="G1217" i="1" s="1"/>
  <c r="D1216" i="1"/>
  <c r="C1216" i="1"/>
  <c r="D1215" i="1"/>
  <c r="D1213" i="1"/>
  <c r="C1213" i="1"/>
  <c r="D1212" i="1"/>
  <c r="C1212" i="1"/>
  <c r="H1211" i="1"/>
  <c r="D1211" i="1"/>
  <c r="C1211" i="1"/>
  <c r="G1211" i="1" s="1"/>
  <c r="H1210" i="1"/>
  <c r="D1210" i="1"/>
  <c r="C1210" i="1"/>
  <c r="G1210" i="1" s="1"/>
  <c r="D1209" i="1"/>
  <c r="C1209" i="1"/>
  <c r="D1208" i="1"/>
  <c r="C1208" i="1"/>
  <c r="H1207" i="1"/>
  <c r="D1207" i="1"/>
  <c r="C1207" i="1"/>
  <c r="G1207" i="1" s="1"/>
  <c r="H1206" i="1"/>
  <c r="D1206" i="1"/>
  <c r="C1206" i="1"/>
  <c r="G1206" i="1" s="1"/>
  <c r="D1205" i="1"/>
  <c r="C1205" i="1"/>
  <c r="D1204" i="1"/>
  <c r="C1204" i="1"/>
  <c r="H1203" i="1"/>
  <c r="D1203" i="1"/>
  <c r="C1203" i="1"/>
  <c r="G1203" i="1" s="1"/>
  <c r="H1202" i="1"/>
  <c r="D1202" i="1"/>
  <c r="C1202" i="1"/>
  <c r="G1202" i="1" s="1"/>
  <c r="D1201" i="1"/>
  <c r="C1201" i="1"/>
  <c r="D1200" i="1"/>
  <c r="C1200" i="1"/>
  <c r="H1199" i="1"/>
  <c r="D1199" i="1"/>
  <c r="C1199" i="1"/>
  <c r="G1199" i="1" s="1"/>
  <c r="H1198" i="1"/>
  <c r="D1198" i="1"/>
  <c r="C1198" i="1"/>
  <c r="G1198" i="1" s="1"/>
  <c r="D1197" i="1"/>
  <c r="C1197" i="1"/>
  <c r="D1196" i="1"/>
  <c r="C1196" i="1"/>
  <c r="H1195" i="1"/>
  <c r="D1195" i="1"/>
  <c r="C1195" i="1"/>
  <c r="G1195" i="1" s="1"/>
  <c r="H1194" i="1"/>
  <c r="D1194" i="1"/>
  <c r="C1194" i="1"/>
  <c r="G1194" i="1" s="1"/>
  <c r="D1193" i="1"/>
  <c r="C1193" i="1"/>
  <c r="D1192" i="1"/>
  <c r="C1192" i="1"/>
  <c r="H1191" i="1"/>
  <c r="D1191" i="1"/>
  <c r="C1191" i="1"/>
  <c r="G1191" i="1" s="1"/>
  <c r="H1190" i="1"/>
  <c r="D1190" i="1"/>
  <c r="C1190" i="1"/>
  <c r="G1190" i="1" s="1"/>
  <c r="D1189" i="1"/>
  <c r="C1189" i="1"/>
  <c r="D1188" i="1"/>
  <c r="C1188" i="1"/>
  <c r="H1187" i="1"/>
  <c r="D1187" i="1"/>
  <c r="C1187" i="1"/>
  <c r="G1187" i="1" s="1"/>
  <c r="H1186" i="1"/>
  <c r="D1186" i="1"/>
  <c r="C1186" i="1"/>
  <c r="G1186" i="1" s="1"/>
  <c r="D1185" i="1"/>
  <c r="C1185" i="1"/>
  <c r="D1184" i="1"/>
  <c r="C1184" i="1"/>
  <c r="H1183" i="1"/>
  <c r="D1183" i="1"/>
  <c r="C1183" i="1"/>
  <c r="G1183" i="1" s="1"/>
  <c r="H1182" i="1"/>
  <c r="D1182" i="1"/>
  <c r="C1182" i="1"/>
  <c r="G1182" i="1" s="1"/>
  <c r="D1181" i="1"/>
  <c r="C1181" i="1"/>
  <c r="D1180" i="1"/>
  <c r="C1180" i="1"/>
  <c r="H1179" i="1"/>
  <c r="D1179" i="1"/>
  <c r="C1179" i="1"/>
  <c r="G1179" i="1" s="1"/>
  <c r="H1178" i="1"/>
  <c r="D1178" i="1"/>
  <c r="C1178" i="1"/>
  <c r="G1178" i="1" s="1"/>
  <c r="D1177" i="1"/>
  <c r="C1177" i="1"/>
  <c r="D1176" i="1"/>
  <c r="C1176" i="1"/>
  <c r="H1175" i="1"/>
  <c r="D1175" i="1"/>
  <c r="C1175" i="1"/>
  <c r="G1175" i="1" s="1"/>
  <c r="H1174" i="1"/>
  <c r="D1174" i="1"/>
  <c r="C1174" i="1"/>
  <c r="G1174" i="1" s="1"/>
  <c r="D1173" i="1"/>
  <c r="C1173" i="1"/>
  <c r="D1172" i="1"/>
  <c r="C1172" i="1"/>
  <c r="H1171" i="1"/>
  <c r="D1171" i="1"/>
  <c r="C1171" i="1"/>
  <c r="G1171" i="1" s="1"/>
  <c r="H1170" i="1"/>
  <c r="D1170" i="1"/>
  <c r="C1170" i="1"/>
  <c r="G1170" i="1" s="1"/>
  <c r="D1169" i="1"/>
  <c r="C1169" i="1"/>
  <c r="D1168" i="1"/>
  <c r="C1168" i="1"/>
  <c r="D1167" i="1"/>
  <c r="H1166" i="1"/>
  <c r="D1166" i="1"/>
  <c r="C1166" i="1"/>
  <c r="G1166" i="1" s="1"/>
  <c r="D1165" i="1"/>
  <c r="C1165" i="1"/>
  <c r="D1164" i="1"/>
  <c r="C1164" i="1"/>
  <c r="H1163" i="1"/>
  <c r="D1163" i="1"/>
  <c r="C1163" i="1"/>
  <c r="G1163" i="1" s="1"/>
  <c r="H1162" i="1"/>
  <c r="D1162" i="1"/>
  <c r="C1162" i="1"/>
  <c r="G1162" i="1" s="1"/>
  <c r="D1161" i="1"/>
  <c r="C1161" i="1"/>
  <c r="D1160" i="1"/>
  <c r="C1160" i="1"/>
  <c r="H1159" i="1"/>
  <c r="D1159" i="1"/>
  <c r="C1159" i="1"/>
  <c r="D1158" i="1"/>
  <c r="H1158" i="1" s="1"/>
  <c r="C1158" i="1"/>
  <c r="D1157" i="1"/>
  <c r="C1157" i="1"/>
  <c r="D1156" i="1"/>
  <c r="C1156" i="1"/>
  <c r="H1155" i="1"/>
  <c r="D1155" i="1"/>
  <c r="C1155" i="1"/>
  <c r="H1154" i="1"/>
  <c r="D1154" i="1"/>
  <c r="C1154" i="1"/>
  <c r="H1151" i="1"/>
  <c r="D1151" i="1"/>
  <c r="C1151" i="1"/>
  <c r="H1150" i="1"/>
  <c r="D1150" i="1"/>
  <c r="C1150" i="1"/>
  <c r="D1149" i="1"/>
  <c r="C1149" i="1"/>
  <c r="D1148" i="1"/>
  <c r="C1148" i="1"/>
  <c r="H1147" i="1"/>
  <c r="D1147" i="1"/>
  <c r="C1147" i="1"/>
  <c r="H1146" i="1"/>
  <c r="D1146" i="1"/>
  <c r="C1146" i="1"/>
  <c r="D1145" i="1"/>
  <c r="C1145" i="1"/>
  <c r="D1144" i="1"/>
  <c r="C1144" i="1"/>
  <c r="H1143" i="1"/>
  <c r="D1143" i="1"/>
  <c r="C1143" i="1"/>
  <c r="H1142" i="1"/>
  <c r="D1142" i="1"/>
  <c r="C1142" i="1"/>
  <c r="D1141" i="1"/>
  <c r="C1141" i="1"/>
  <c r="D1140" i="1"/>
  <c r="C1140" i="1"/>
  <c r="H1139" i="1"/>
  <c r="D1139" i="1"/>
  <c r="C1139" i="1"/>
  <c r="H1138"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G1069" i="1"/>
  <c r="D1069" i="1"/>
  <c r="C1069" i="1"/>
  <c r="H1069" i="1" s="1"/>
  <c r="G1068" i="1"/>
  <c r="D1068" i="1"/>
  <c r="C1068" i="1"/>
  <c r="H1068" i="1" s="1"/>
  <c r="G1067" i="1"/>
  <c r="D1067" i="1"/>
  <c r="C1067" i="1"/>
  <c r="H1067" i="1" s="1"/>
  <c r="G1066" i="1"/>
  <c r="D1066" i="1"/>
  <c r="C1066" i="1"/>
  <c r="H1066" i="1" s="1"/>
  <c r="G1065" i="1"/>
  <c r="D1065" i="1"/>
  <c r="C1065" i="1"/>
  <c r="H1065" i="1" s="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D1056" i="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D1047"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G1033" i="1"/>
  <c r="D1033" i="1"/>
  <c r="C1033" i="1"/>
  <c r="H1033" i="1" s="1"/>
  <c r="G1032" i="1"/>
  <c r="D1032" i="1"/>
  <c r="C1032" i="1"/>
  <c r="H1032" i="1" s="1"/>
  <c r="G1031" i="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G1015" i="1"/>
  <c r="D1015" i="1"/>
  <c r="C1015" i="1"/>
  <c r="H1015" i="1" s="1"/>
  <c r="G1014" i="1"/>
  <c r="D1014" i="1"/>
  <c r="C1014" i="1"/>
  <c r="H1014" i="1" s="1"/>
  <c r="G1013" i="1"/>
  <c r="D1013" i="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D990" i="1"/>
  <c r="G989" i="1"/>
  <c r="D989" i="1"/>
  <c r="C989" i="1"/>
  <c r="H989" i="1" s="1"/>
  <c r="G988" i="1"/>
  <c r="D988" i="1"/>
  <c r="C988" i="1"/>
  <c r="H988" i="1" s="1"/>
  <c r="G987" i="1"/>
  <c r="D987" i="1"/>
  <c r="C987" i="1"/>
  <c r="H987" i="1" s="1"/>
  <c r="G986" i="1"/>
  <c r="D986" i="1"/>
  <c r="C986" i="1"/>
  <c r="H986" i="1" s="1"/>
  <c r="G983" i="1"/>
  <c r="D983" i="1"/>
  <c r="C983" i="1"/>
  <c r="H983" i="1" s="1"/>
  <c r="G982" i="1"/>
  <c r="D982" i="1"/>
  <c r="C982" i="1"/>
  <c r="H982" i="1" s="1"/>
  <c r="G981" i="1"/>
  <c r="D981" i="1"/>
  <c r="C981" i="1"/>
  <c r="H981" i="1" s="1"/>
  <c r="G980" i="1"/>
  <c r="D980" i="1"/>
  <c r="C980" i="1"/>
  <c r="H980" i="1" s="1"/>
  <c r="G979" i="1"/>
  <c r="D979" i="1"/>
  <c r="C979" i="1"/>
  <c r="H979" i="1" s="1"/>
  <c r="D978" i="1"/>
  <c r="G978" i="1" s="1"/>
  <c r="C978" i="1"/>
  <c r="D977" i="1"/>
  <c r="G977" i="1" s="1"/>
  <c r="C977" i="1"/>
  <c r="H977" i="1" s="1"/>
  <c r="G976" i="1"/>
  <c r="D976" i="1"/>
  <c r="C976" i="1"/>
  <c r="H976" i="1" s="1"/>
  <c r="G975" i="1"/>
  <c r="D975" i="1"/>
  <c r="C975" i="1"/>
  <c r="D974" i="1"/>
  <c r="G974" i="1" s="1"/>
  <c r="C974" i="1"/>
  <c r="D973" i="1"/>
  <c r="G973" i="1" s="1"/>
  <c r="C973" i="1"/>
  <c r="H973" i="1" s="1"/>
  <c r="G972" i="1"/>
  <c r="D972" i="1"/>
  <c r="C972" i="1"/>
  <c r="H972" i="1" s="1"/>
  <c r="G971" i="1"/>
  <c r="D971" i="1"/>
  <c r="C971" i="1"/>
  <c r="D970" i="1"/>
  <c r="G970" i="1" s="1"/>
  <c r="C970" i="1"/>
  <c r="D969" i="1"/>
  <c r="G969" i="1" s="1"/>
  <c r="C969" i="1"/>
  <c r="H969" i="1" s="1"/>
  <c r="G968" i="1"/>
  <c r="D968" i="1"/>
  <c r="C968" i="1"/>
  <c r="H968" i="1" s="1"/>
  <c r="G967" i="1"/>
  <c r="D967" i="1"/>
  <c r="C967" i="1"/>
  <c r="D966" i="1"/>
  <c r="G966" i="1" s="1"/>
  <c r="C966" i="1"/>
  <c r="D965" i="1"/>
  <c r="G965" i="1" s="1"/>
  <c r="C965" i="1"/>
  <c r="H965" i="1" s="1"/>
  <c r="G964" i="1"/>
  <c r="D964" i="1"/>
  <c r="C964" i="1"/>
  <c r="H964" i="1" s="1"/>
  <c r="G963" i="1"/>
  <c r="D963" i="1"/>
  <c r="C963" i="1"/>
  <c r="D962" i="1"/>
  <c r="G962" i="1" s="1"/>
  <c r="C962" i="1"/>
  <c r="D961" i="1"/>
  <c r="G961" i="1" s="1"/>
  <c r="C961" i="1"/>
  <c r="H961" i="1" s="1"/>
  <c r="G960" i="1"/>
  <c r="D960" i="1"/>
  <c r="C960" i="1"/>
  <c r="H960" i="1" s="1"/>
  <c r="G959" i="1"/>
  <c r="D959" i="1"/>
  <c r="C959" i="1"/>
  <c r="D958" i="1"/>
  <c r="C958" i="1"/>
  <c r="G958" i="1" s="1"/>
  <c r="D957" i="1"/>
  <c r="C957" i="1"/>
  <c r="H957" i="1" s="1"/>
  <c r="G956" i="1"/>
  <c r="D956" i="1"/>
  <c r="C956" i="1"/>
  <c r="H956" i="1" s="1"/>
  <c r="G955" i="1"/>
  <c r="D955" i="1"/>
  <c r="C955" i="1"/>
  <c r="D954" i="1"/>
  <c r="C954" i="1"/>
  <c r="G954" i="1" s="1"/>
  <c r="D953" i="1"/>
  <c r="C953" i="1"/>
  <c r="H953" i="1" s="1"/>
  <c r="G952" i="1"/>
  <c r="D952" i="1"/>
  <c r="C952" i="1"/>
  <c r="H952" i="1" s="1"/>
  <c r="G951" i="1"/>
  <c r="D951" i="1"/>
  <c r="C951" i="1"/>
  <c r="D950" i="1"/>
  <c r="C950" i="1"/>
  <c r="G950" i="1" s="1"/>
  <c r="D949" i="1"/>
  <c r="C949" i="1"/>
  <c r="H949" i="1" s="1"/>
  <c r="G948" i="1"/>
  <c r="D948" i="1"/>
  <c r="C948" i="1"/>
  <c r="H948" i="1" s="1"/>
  <c r="G947" i="1"/>
  <c r="D947" i="1"/>
  <c r="C947" i="1"/>
  <c r="D946" i="1"/>
  <c r="C946" i="1"/>
  <c r="G946" i="1" s="1"/>
  <c r="D945" i="1"/>
  <c r="C945" i="1"/>
  <c r="H945" i="1" s="1"/>
  <c r="G944" i="1"/>
  <c r="D944" i="1"/>
  <c r="C944" i="1"/>
  <c r="H944" i="1" s="1"/>
  <c r="G943" i="1"/>
  <c r="D943" i="1"/>
  <c r="C943" i="1"/>
  <c r="D942" i="1"/>
  <c r="C942" i="1"/>
  <c r="G942" i="1" s="1"/>
  <c r="D941" i="1"/>
  <c r="C941" i="1"/>
  <c r="H941" i="1" s="1"/>
  <c r="G940" i="1"/>
  <c r="D940" i="1"/>
  <c r="C940" i="1"/>
  <c r="H940" i="1" s="1"/>
  <c r="G939" i="1"/>
  <c r="D939" i="1"/>
  <c r="C939" i="1"/>
  <c r="D938" i="1"/>
  <c r="C938" i="1"/>
  <c r="G938" i="1" s="1"/>
  <c r="D937" i="1"/>
  <c r="C937" i="1"/>
  <c r="H937" i="1" s="1"/>
  <c r="G936" i="1"/>
  <c r="D936" i="1"/>
  <c r="C936" i="1"/>
  <c r="H936" i="1" s="1"/>
  <c r="G935" i="1"/>
  <c r="D935" i="1"/>
  <c r="C935" i="1"/>
  <c r="D934" i="1"/>
  <c r="C934" i="1"/>
  <c r="G934" i="1" s="1"/>
  <c r="D933" i="1"/>
  <c r="C933" i="1"/>
  <c r="H933" i="1" s="1"/>
  <c r="G932" i="1"/>
  <c r="D932" i="1"/>
  <c r="C932" i="1"/>
  <c r="H932" i="1" s="1"/>
  <c r="G931" i="1"/>
  <c r="D931" i="1"/>
  <c r="C931" i="1"/>
  <c r="D930" i="1"/>
  <c r="C930" i="1"/>
  <c r="G930" i="1" s="1"/>
  <c r="D929" i="1"/>
  <c r="C929" i="1"/>
  <c r="H929" i="1" s="1"/>
  <c r="G928" i="1"/>
  <c r="D928" i="1"/>
  <c r="C928" i="1"/>
  <c r="H928" i="1" s="1"/>
  <c r="G927" i="1"/>
  <c r="D927" i="1"/>
  <c r="C927" i="1"/>
  <c r="D926" i="1"/>
  <c r="C926" i="1"/>
  <c r="G926" i="1" s="1"/>
  <c r="D925" i="1"/>
  <c r="C925" i="1"/>
  <c r="H925" i="1" s="1"/>
  <c r="G924" i="1"/>
  <c r="D924" i="1"/>
  <c r="C924" i="1"/>
  <c r="H924" i="1" s="1"/>
  <c r="G923" i="1"/>
  <c r="D923" i="1"/>
  <c r="C923" i="1"/>
  <c r="D922" i="1"/>
  <c r="C922" i="1"/>
  <c r="G922" i="1" s="1"/>
  <c r="D921" i="1"/>
  <c r="C921" i="1"/>
  <c r="H921" i="1" s="1"/>
  <c r="G920" i="1"/>
  <c r="D920" i="1"/>
  <c r="C920" i="1"/>
  <c r="H920" i="1" s="1"/>
  <c r="G919" i="1"/>
  <c r="D919" i="1"/>
  <c r="C919" i="1"/>
  <c r="D918" i="1"/>
  <c r="C918" i="1"/>
  <c r="G918" i="1" s="1"/>
  <c r="D917" i="1"/>
  <c r="C917" i="1"/>
  <c r="H917" i="1" s="1"/>
  <c r="G916" i="1"/>
  <c r="D916" i="1"/>
  <c r="C916" i="1"/>
  <c r="H916" i="1" s="1"/>
  <c r="G915" i="1"/>
  <c r="D915" i="1"/>
  <c r="C915" i="1"/>
  <c r="D914" i="1"/>
  <c r="C914" i="1"/>
  <c r="G914" i="1" s="1"/>
  <c r="D913" i="1"/>
  <c r="C913" i="1"/>
  <c r="H913" i="1" s="1"/>
  <c r="G912" i="1"/>
  <c r="D912" i="1"/>
  <c r="C912" i="1"/>
  <c r="H912" i="1" s="1"/>
  <c r="G911" i="1"/>
  <c r="D911" i="1"/>
  <c r="C911" i="1"/>
  <c r="D910" i="1"/>
  <c r="C910" i="1"/>
  <c r="G910" i="1" s="1"/>
  <c r="D909" i="1"/>
  <c r="C909" i="1"/>
  <c r="H909" i="1" s="1"/>
  <c r="G908" i="1"/>
  <c r="D908" i="1"/>
  <c r="C908" i="1"/>
  <c r="H908" i="1" s="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D817" i="1"/>
  <c r="C817" i="1"/>
  <c r="H816" i="1"/>
  <c r="G816" i="1"/>
  <c r="D816" i="1"/>
  <c r="C816" i="1"/>
  <c r="D815" i="1"/>
  <c r="C815" i="1"/>
  <c r="H815" i="1" s="1"/>
  <c r="D814" i="1"/>
  <c r="G814" i="1" s="1"/>
  <c r="C814" i="1"/>
  <c r="H813" i="1"/>
  <c r="G813" i="1"/>
  <c r="D813" i="1"/>
  <c r="C813" i="1"/>
  <c r="D812" i="1"/>
  <c r="C812" i="1"/>
  <c r="H812" i="1" s="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C718" i="1"/>
  <c r="H718" i="1" s="1"/>
  <c r="H717" i="1"/>
  <c r="G717" i="1"/>
  <c r="D717" i="1"/>
  <c r="C717" i="1"/>
  <c r="H716" i="1"/>
  <c r="G716" i="1"/>
  <c r="D716" i="1"/>
  <c r="C716" i="1"/>
  <c r="D715" i="1"/>
  <c r="G715" i="1" s="1"/>
  <c r="C715" i="1"/>
  <c r="H714" i="1"/>
  <c r="G714" i="1"/>
  <c r="D714" i="1"/>
  <c r="C714" i="1"/>
  <c r="H713" i="1"/>
  <c r="G713" i="1"/>
  <c r="D713" i="1"/>
  <c r="C713" i="1"/>
  <c r="H712" i="1"/>
  <c r="G712" i="1"/>
  <c r="D712" i="1"/>
  <c r="C712" i="1"/>
  <c r="H711" i="1"/>
  <c r="G711" i="1"/>
  <c r="D711" i="1"/>
  <c r="C711"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H691" i="1" s="1"/>
  <c r="C691" i="1"/>
  <c r="H690" i="1"/>
  <c r="G690" i="1"/>
  <c r="D690" i="1"/>
  <c r="C690" i="1"/>
  <c r="H689" i="1"/>
  <c r="G689" i="1"/>
  <c r="D689" i="1"/>
  <c r="C689" i="1"/>
  <c r="H688" i="1"/>
  <c r="G688" i="1"/>
  <c r="D688" i="1"/>
  <c r="C688"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D662" i="1"/>
  <c r="C662" i="1"/>
  <c r="H662" i="1" s="1"/>
  <c r="H661" i="1"/>
  <c r="G661" i="1"/>
  <c r="D661" i="1"/>
  <c r="C661" i="1"/>
  <c r="H660" i="1"/>
  <c r="G660" i="1"/>
  <c r="D660" i="1"/>
  <c r="C660" i="1"/>
  <c r="H659" i="1"/>
  <c r="G659" i="1"/>
  <c r="D659" i="1"/>
  <c r="C659" i="1"/>
  <c r="D658" i="1"/>
  <c r="C658" i="1"/>
  <c r="H658" i="1" s="1"/>
  <c r="H657" i="1"/>
  <c r="G657" i="1"/>
  <c r="D657" i="1"/>
  <c r="C657" i="1"/>
  <c r="H656" i="1"/>
  <c r="G656" i="1"/>
  <c r="D656" i="1"/>
  <c r="C656" i="1"/>
  <c r="H655" i="1"/>
  <c r="G655" i="1"/>
  <c r="D655" i="1"/>
  <c r="C655" i="1"/>
  <c r="D654" i="1"/>
  <c r="C654" i="1"/>
  <c r="H654" i="1" s="1"/>
  <c r="H653" i="1"/>
  <c r="G653" i="1"/>
  <c r="D653" i="1"/>
  <c r="C653" i="1"/>
  <c r="H652" i="1"/>
  <c r="G652" i="1"/>
  <c r="D652" i="1"/>
  <c r="C652" i="1"/>
  <c r="H651" i="1"/>
  <c r="G651" i="1"/>
  <c r="D651" i="1"/>
  <c r="C651" i="1"/>
  <c r="H650" i="1"/>
  <c r="G650" i="1"/>
  <c r="D650" i="1"/>
  <c r="C650" i="1"/>
  <c r="D649" i="1"/>
  <c r="H649" i="1" s="1"/>
  <c r="C649" i="1"/>
  <c r="D648" i="1"/>
  <c r="C648" i="1"/>
  <c r="H648" i="1" s="1"/>
  <c r="H647" i="1"/>
  <c r="D647" i="1"/>
  <c r="C647" i="1"/>
  <c r="D646" i="1"/>
  <c r="C646" i="1"/>
  <c r="H646" i="1" s="1"/>
  <c r="D645" i="1"/>
  <c r="C645" i="1"/>
  <c r="D644" i="1"/>
  <c r="C644" i="1"/>
  <c r="D643" i="1"/>
  <c r="C643" i="1"/>
  <c r="D642" i="1"/>
  <c r="H642" i="1" s="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C413" i="1"/>
  <c r="H413" i="1" s="1"/>
  <c r="D412" i="1"/>
  <c r="C412" i="1"/>
  <c r="D411" i="1"/>
  <c r="C411" i="1"/>
  <c r="H411" i="1" s="1"/>
  <c r="D406" i="1"/>
  <c r="C406" i="1"/>
  <c r="H406" i="1" s="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D389" i="1"/>
  <c r="H389" i="1" s="1"/>
  <c r="C389" i="1"/>
  <c r="H388" i="1"/>
  <c r="G388" i="1"/>
  <c r="D388" i="1"/>
  <c r="C388" i="1"/>
  <c r="H387" i="1"/>
  <c r="G387" i="1"/>
  <c r="D387" i="1"/>
  <c r="C387" i="1"/>
  <c r="D386" i="1"/>
  <c r="H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G367" i="1"/>
  <c r="D367" i="1"/>
  <c r="C367" i="1"/>
  <c r="H367" i="1" s="1"/>
  <c r="H366" i="1"/>
  <c r="G366" i="1"/>
  <c r="D366" i="1"/>
  <c r="C366" i="1"/>
  <c r="D365" i="1"/>
  <c r="H365" i="1" s="1"/>
  <c r="C365" i="1"/>
  <c r="D364" i="1"/>
  <c r="H364" i="1" s="1"/>
  <c r="C364" i="1"/>
  <c r="D363" i="1"/>
  <c r="C363" i="1"/>
  <c r="G363" i="1" s="1"/>
  <c r="D362" i="1"/>
  <c r="C362" i="1"/>
  <c r="D361" i="1"/>
  <c r="C361" i="1"/>
  <c r="H360" i="1"/>
  <c r="G360" i="1"/>
  <c r="D360" i="1"/>
  <c r="C360"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D348" i="1"/>
  <c r="G348" i="1" s="1"/>
  <c r="C348" i="1"/>
  <c r="D347" i="1"/>
  <c r="G347" i="1" s="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C296" i="1"/>
  <c r="D295" i="1"/>
  <c r="C295" i="1"/>
  <c r="H295" i="1" s="1"/>
  <c r="D294" i="1"/>
  <c r="D293" i="1"/>
  <c r="H292" i="1"/>
  <c r="G292" i="1"/>
  <c r="D292" i="1"/>
  <c r="C292" i="1"/>
  <c r="H291" i="1"/>
  <c r="G291" i="1"/>
  <c r="D291" i="1"/>
  <c r="C291" i="1"/>
  <c r="D290" i="1"/>
  <c r="G290" i="1" s="1"/>
  <c r="C290" i="1"/>
  <c r="H289" i="1"/>
  <c r="G289" i="1"/>
  <c r="D289" i="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D270" i="1"/>
  <c r="C270" i="1"/>
  <c r="D269" i="1"/>
  <c r="G269" i="1" s="1"/>
  <c r="C269" i="1"/>
  <c r="H268" i="1"/>
  <c r="G268" i="1"/>
  <c r="D268" i="1"/>
  <c r="C268" i="1"/>
  <c r="H267" i="1"/>
  <c r="G267" i="1"/>
  <c r="D267" i="1"/>
  <c r="C267" i="1"/>
  <c r="D266" i="1"/>
  <c r="C266" i="1"/>
  <c r="D265" i="1"/>
  <c r="C265" i="1"/>
  <c r="D264" i="1"/>
  <c r="H264" i="1" s="1"/>
  <c r="C264" i="1"/>
  <c r="G264" i="1" s="1"/>
  <c r="H263" i="1"/>
  <c r="G263" i="1"/>
  <c r="D263" i="1"/>
  <c r="C263" i="1"/>
  <c r="H262" i="1"/>
  <c r="G262" i="1"/>
  <c r="D262" i="1"/>
  <c r="C262" i="1"/>
  <c r="D261" i="1"/>
  <c r="C261" i="1"/>
  <c r="G261" i="1" s="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D237" i="1"/>
  <c r="C237"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D218" i="1"/>
  <c r="C218" i="1"/>
  <c r="H218" i="1" s="1"/>
  <c r="H217" i="1"/>
  <c r="G217" i="1"/>
  <c r="D217" i="1"/>
  <c r="C217" i="1"/>
  <c r="H216" i="1"/>
  <c r="G216" i="1"/>
  <c r="D216" i="1"/>
  <c r="C216" i="1"/>
  <c r="G215" i="1"/>
  <c r="D215" i="1"/>
  <c r="C215" i="1"/>
  <c r="H215" i="1" s="1"/>
  <c r="H214" i="1"/>
  <c r="G214" i="1"/>
  <c r="D214" i="1"/>
  <c r="C214" i="1"/>
  <c r="H213" i="1"/>
  <c r="G213" i="1"/>
  <c r="D213" i="1"/>
  <c r="C213" i="1"/>
  <c r="H212" i="1"/>
  <c r="G212" i="1"/>
  <c r="D212" i="1"/>
  <c r="C212" i="1"/>
  <c r="D211" i="1"/>
  <c r="H210" i="1"/>
  <c r="G210" i="1"/>
  <c r="D210" i="1"/>
  <c r="C210" i="1"/>
  <c r="D209" i="1"/>
  <c r="C209" i="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0" i="1"/>
  <c r="G190" i="1"/>
  <c r="D190" i="1"/>
  <c r="C190" i="1"/>
  <c r="H189" i="1"/>
  <c r="G189" i="1"/>
  <c r="D189" i="1"/>
  <c r="C189" i="1"/>
  <c r="D188" i="1"/>
  <c r="C188" i="1"/>
  <c r="G188" i="1" s="1"/>
  <c r="D187" i="1"/>
  <c r="C187" i="1"/>
  <c r="H186" i="1"/>
  <c r="G186" i="1"/>
  <c r="D186" i="1"/>
  <c r="C186" i="1"/>
  <c r="D185" i="1"/>
  <c r="G185" i="1" s="1"/>
  <c r="C185" i="1"/>
  <c r="D184" i="1"/>
  <c r="C184" i="1"/>
  <c r="H183" i="1"/>
  <c r="G183" i="1"/>
  <c r="D183" i="1"/>
  <c r="C183" i="1"/>
  <c r="H182" i="1"/>
  <c r="G182" i="1"/>
  <c r="D182" i="1"/>
  <c r="C182" i="1"/>
  <c r="D181" i="1"/>
  <c r="C181" i="1"/>
  <c r="D180" i="1"/>
  <c r="C180" i="1"/>
  <c r="H180" i="1" s="1"/>
  <c r="H179" i="1"/>
  <c r="G179" i="1"/>
  <c r="D179" i="1"/>
  <c r="C179" i="1"/>
  <c r="H178" i="1"/>
  <c r="G178" i="1"/>
  <c r="D178" i="1"/>
  <c r="C178" i="1"/>
  <c r="D177" i="1"/>
  <c r="C177" i="1"/>
  <c r="D176" i="1"/>
  <c r="C176" i="1"/>
  <c r="H175" i="1"/>
  <c r="G175" i="1"/>
  <c r="D175" i="1"/>
  <c r="C175" i="1"/>
  <c r="D174" i="1"/>
  <c r="C174" i="1"/>
  <c r="D173" i="1"/>
  <c r="C173" i="1"/>
  <c r="D172" i="1"/>
  <c r="C172" i="1"/>
  <c r="H172" i="1" s="1"/>
  <c r="H171" i="1"/>
  <c r="G171" i="1"/>
  <c r="D171" i="1"/>
  <c r="C171" i="1"/>
  <c r="D170" i="1"/>
  <c r="C170" i="1"/>
  <c r="H170" i="1" s="1"/>
  <c r="D169" i="1"/>
  <c r="C169" i="1"/>
  <c r="D168" i="1"/>
  <c r="C168" i="1"/>
  <c r="D167" i="1"/>
  <c r="C167" i="1"/>
  <c r="H167" i="1" s="1"/>
  <c r="D166" i="1"/>
  <c r="C166" i="1"/>
  <c r="D165" i="1"/>
  <c r="D164" i="1"/>
  <c r="C164" i="1"/>
  <c r="H164" i="1" s="1"/>
  <c r="D163" i="1"/>
  <c r="H163" i="1" s="1"/>
  <c r="C163" i="1"/>
  <c r="D162" i="1"/>
  <c r="C162" i="1"/>
  <c r="H162" i="1" s="1"/>
  <c r="D161" i="1"/>
  <c r="C161" i="1"/>
  <c r="D160" i="1"/>
  <c r="C160" i="1"/>
  <c r="D158" i="1"/>
  <c r="C158" i="1"/>
  <c r="G158" i="1" s="1"/>
  <c r="D157" i="1"/>
  <c r="C157" i="1"/>
  <c r="H156" i="1"/>
  <c r="G156" i="1"/>
  <c r="D156" i="1"/>
  <c r="C156" i="1"/>
  <c r="D155" i="1"/>
  <c r="C155" i="1"/>
  <c r="D154" i="1"/>
  <c r="C154" i="1"/>
  <c r="G154" i="1" s="1"/>
  <c r="H153" i="1"/>
  <c r="G153" i="1"/>
  <c r="D153" i="1"/>
  <c r="C153" i="1"/>
  <c r="H152" i="1"/>
  <c r="G152" i="1"/>
  <c r="D152" i="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D118" i="1"/>
  <c r="C118" i="1"/>
  <c r="D117" i="1"/>
  <c r="C117" i="1"/>
  <c r="D116" i="1"/>
  <c r="C116" i="1"/>
  <c r="H115" i="1"/>
  <c r="G115" i="1"/>
  <c r="D115" i="1"/>
  <c r="C115" i="1"/>
  <c r="H114" i="1"/>
  <c r="G114" i="1"/>
  <c r="D114" i="1"/>
  <c r="C114" i="1"/>
  <c r="D113" i="1"/>
  <c r="C113" i="1"/>
  <c r="H113" i="1" s="1"/>
  <c r="H112" i="1"/>
  <c r="G112" i="1"/>
  <c r="D112" i="1"/>
  <c r="C112" i="1"/>
  <c r="H111" i="1"/>
  <c r="G111" i="1"/>
  <c r="D111" i="1"/>
  <c r="C111" i="1"/>
  <c r="D110" i="1"/>
  <c r="H110" i="1" s="1"/>
  <c r="C110" i="1"/>
  <c r="H109" i="1"/>
  <c r="G109" i="1"/>
  <c r="D109" i="1"/>
  <c r="C109" i="1"/>
  <c r="D108" i="1"/>
  <c r="C108" i="1"/>
  <c r="H107" i="1"/>
  <c r="G107" i="1"/>
  <c r="D107" i="1"/>
  <c r="C107" i="1"/>
  <c r="H106" i="1"/>
  <c r="G106" i="1"/>
  <c r="D106" i="1"/>
  <c r="C106" i="1"/>
  <c r="D105" i="1"/>
  <c r="C105" i="1"/>
  <c r="H104" i="1"/>
  <c r="G104" i="1"/>
  <c r="D104" i="1"/>
  <c r="C104"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C93" i="1"/>
  <c r="H93" i="1" s="1"/>
  <c r="H92" i="1"/>
  <c r="G92" i="1"/>
  <c r="D92" i="1"/>
  <c r="C92" i="1"/>
  <c r="H91" i="1"/>
  <c r="G91" i="1"/>
  <c r="D91" i="1"/>
  <c r="C91" i="1"/>
  <c r="D90" i="1"/>
  <c r="C90" i="1"/>
  <c r="D89" i="1"/>
  <c r="C89" i="1"/>
  <c r="H88" i="1"/>
  <c r="G88" i="1"/>
  <c r="D88" i="1"/>
  <c r="C88" i="1"/>
  <c r="D87" i="1"/>
  <c r="C87" i="1"/>
  <c r="H86" i="1"/>
  <c r="G86" i="1"/>
  <c r="D86" i="1"/>
  <c r="C86" i="1"/>
  <c r="H85" i="1"/>
  <c r="G85" i="1"/>
  <c r="D85" i="1"/>
  <c r="C85" i="1"/>
  <c r="H84" i="1"/>
  <c r="G84" i="1"/>
  <c r="D84" i="1"/>
  <c r="C84" i="1"/>
  <c r="H83" i="1"/>
  <c r="G83" i="1"/>
  <c r="D83" i="1"/>
  <c r="C83" i="1"/>
  <c r="D82" i="1"/>
  <c r="H82" i="1" s="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D72" i="1"/>
  <c r="H72" i="1" s="1"/>
  <c r="C72" i="1"/>
  <c r="D71" i="1"/>
  <c r="C71" i="1"/>
  <c r="D70" i="1"/>
  <c r="H70" i="1" s="1"/>
  <c r="C70" i="1"/>
  <c r="H69" i="1"/>
  <c r="G69" i="1"/>
  <c r="D69" i="1"/>
  <c r="C69" i="1"/>
  <c r="H68" i="1"/>
  <c r="G68" i="1"/>
  <c r="D68" i="1"/>
  <c r="C68" i="1"/>
  <c r="H67" i="1"/>
  <c r="G67" i="1"/>
  <c r="D67" i="1"/>
  <c r="C67" i="1"/>
  <c r="H66" i="1"/>
  <c r="G66" i="1"/>
  <c r="D66" i="1"/>
  <c r="C66" i="1"/>
  <c r="H65" i="1"/>
  <c r="D65" i="1"/>
  <c r="C65" i="1"/>
  <c r="G65" i="1" s="1"/>
  <c r="H64" i="1"/>
  <c r="D64" i="1"/>
  <c r="C64" i="1"/>
  <c r="G64" i="1" s="1"/>
  <c r="H63" i="1"/>
  <c r="G63" i="1"/>
  <c r="D63" i="1"/>
  <c r="C63" i="1"/>
  <c r="H62" i="1"/>
  <c r="G62" i="1"/>
  <c r="D62" i="1"/>
  <c r="C62" i="1"/>
  <c r="H61" i="1"/>
  <c r="G61" i="1"/>
  <c r="D61" i="1"/>
  <c r="C61" i="1"/>
  <c r="H60" i="1"/>
  <c r="G60" i="1"/>
  <c r="D60" i="1"/>
  <c r="C60" i="1"/>
  <c r="D59" i="1"/>
  <c r="C59" i="1"/>
  <c r="H59" i="1" s="1"/>
  <c r="D58" i="1"/>
  <c r="D57" i="1"/>
  <c r="C57" i="1"/>
  <c r="H57" i="1" s="1"/>
  <c r="D56" i="1"/>
  <c r="G56" i="1" s="1"/>
  <c r="C56" i="1"/>
  <c r="D55" i="1"/>
  <c r="G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D27" i="1"/>
  <c r="C27" i="1"/>
  <c r="H26" i="1"/>
  <c r="G26" i="1"/>
  <c r="D26" i="1"/>
  <c r="C26" i="1"/>
  <c r="D25" i="1"/>
  <c r="H25" i="1" s="1"/>
  <c r="C25" i="1"/>
  <c r="H24" i="1"/>
  <c r="G24" i="1"/>
  <c r="D24" i="1"/>
  <c r="C24" i="1"/>
  <c r="H23" i="1"/>
  <c r="G23" i="1"/>
  <c r="D23" i="1"/>
  <c r="C23" i="1"/>
  <c r="D22" i="1"/>
  <c r="C22" i="1"/>
  <c r="H21" i="1"/>
  <c r="G21" i="1"/>
  <c r="D21" i="1"/>
  <c r="C21" i="1"/>
  <c r="H20" i="1"/>
  <c r="G20" i="1"/>
  <c r="D20" i="1"/>
  <c r="C20" i="1"/>
  <c r="D19" i="1"/>
  <c r="G19"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C5" i="1"/>
  <c r="G5" i="1" s="1"/>
  <c r="D4" i="1"/>
  <c r="G4" i="1" s="1"/>
  <c r="C4" i="1"/>
  <c r="G1576" i="1" l="1"/>
  <c r="G1568" i="1"/>
  <c r="G1552" i="1"/>
  <c r="H1551" i="1"/>
  <c r="H1535" i="1"/>
  <c r="G1536" i="1"/>
  <c r="G1532" i="1"/>
  <c r="H1531" i="1"/>
  <c r="G1488" i="1"/>
  <c r="H1507" i="1"/>
  <c r="H1503" i="1"/>
  <c r="H1499" i="1"/>
  <c r="G1499" i="1"/>
  <c r="H1483" i="1"/>
  <c r="G1484" i="1"/>
  <c r="G647" i="1"/>
  <c r="G646" i="1"/>
  <c r="E274" i="9"/>
  <c r="B274" i="9" s="1"/>
  <c r="G386" i="1"/>
  <c r="G389" i="1"/>
  <c r="G364" i="1"/>
  <c r="G365" i="1"/>
  <c r="E363" i="4"/>
  <c r="D358" i="1" s="1"/>
  <c r="F369" i="4"/>
  <c r="H412" i="1"/>
  <c r="E643" i="4"/>
  <c r="D637" i="1" s="1"/>
  <c r="F214" i="9"/>
  <c r="E283" i="9"/>
  <c r="B283" i="9" s="1"/>
  <c r="H644" i="1"/>
  <c r="H643" i="1"/>
  <c r="G642" i="1"/>
  <c r="G645" i="1"/>
  <c r="F652" i="4"/>
  <c r="G821" i="1"/>
  <c r="G817" i="1"/>
  <c r="H814" i="1"/>
  <c r="H715" i="1"/>
  <c r="H710" i="1"/>
  <c r="E39" i="9"/>
  <c r="B39" i="9" s="1"/>
  <c r="G691" i="1"/>
  <c r="H687" i="1"/>
  <c r="G649" i="1"/>
  <c r="E21" i="9"/>
  <c r="B21" i="9" s="1"/>
  <c r="G362" i="1"/>
  <c r="H361" i="1"/>
  <c r="F364" i="4"/>
  <c r="G359" i="1"/>
  <c r="H347" i="1"/>
  <c r="H348" i="1"/>
  <c r="H296" i="1"/>
  <c r="F300" i="4"/>
  <c r="H290" i="1"/>
  <c r="H269" i="1"/>
  <c r="H270" i="1"/>
  <c r="F273" i="4"/>
  <c r="E263" i="4"/>
  <c r="D259" i="1" s="1"/>
  <c r="H266" i="1"/>
  <c r="H265" i="1"/>
  <c r="F268" i="4"/>
  <c r="E69" i="9"/>
  <c r="B69" i="9" s="1"/>
  <c r="G260" i="1"/>
  <c r="F226" i="9"/>
  <c r="E68" i="9"/>
  <c r="B68" i="9" s="1"/>
  <c r="F252" i="4"/>
  <c r="E67" i="9"/>
  <c r="B67" i="9" s="1"/>
  <c r="F259" i="4"/>
  <c r="H236" i="1"/>
  <c r="H237" i="1"/>
  <c r="F240" i="4"/>
  <c r="H209" i="1"/>
  <c r="H206" i="1"/>
  <c r="H207" i="1"/>
  <c r="F210" i="4"/>
  <c r="G191" i="1"/>
  <c r="G187" i="1"/>
  <c r="F222" i="9"/>
  <c r="H185" i="1"/>
  <c r="E45" i="9"/>
  <c r="B45" i="9" s="1"/>
  <c r="H184" i="1"/>
  <c r="F188" i="4"/>
  <c r="F220" i="9"/>
  <c r="H181" i="1"/>
  <c r="F218" i="9"/>
  <c r="H177" i="1"/>
  <c r="H176" i="1"/>
  <c r="H174" i="1"/>
  <c r="H173" i="1"/>
  <c r="F177" i="4"/>
  <c r="H169" i="1"/>
  <c r="H168" i="1"/>
  <c r="F169" i="4"/>
  <c r="H166" i="1"/>
  <c r="G163" i="1"/>
  <c r="E40" i="9"/>
  <c r="B40" i="9" s="1"/>
  <c r="H161" i="1"/>
  <c r="F164" i="4"/>
  <c r="E163" i="4"/>
  <c r="D159" i="1" s="1"/>
  <c r="H160" i="1"/>
  <c r="G157" i="1"/>
  <c r="E152" i="4"/>
  <c r="D148" i="1" s="1"/>
  <c r="G155" i="1"/>
  <c r="F159" i="4"/>
  <c r="G149" i="1"/>
  <c r="F153" i="4"/>
  <c r="G150" i="1"/>
  <c r="E106" i="4"/>
  <c r="D102" i="1" s="1"/>
  <c r="H118" i="1"/>
  <c r="F120" i="4"/>
  <c r="H117" i="1"/>
  <c r="H116" i="1"/>
  <c r="G108" i="1"/>
  <c r="G110" i="1"/>
  <c r="F112" i="4"/>
  <c r="H103" i="1"/>
  <c r="H105" i="1"/>
  <c r="E82" i="4"/>
  <c r="D78" i="1" s="1"/>
  <c r="H90" i="1"/>
  <c r="G25" i="1"/>
  <c r="H19" i="1"/>
  <c r="F8" i="4"/>
  <c r="G89" i="1"/>
  <c r="G87" i="1"/>
  <c r="F91" i="4"/>
  <c r="G82" i="1"/>
  <c r="G79" i="1"/>
  <c r="G81" i="1"/>
  <c r="G72" i="1"/>
  <c r="G71" i="1"/>
  <c r="G70" i="1"/>
  <c r="F74" i="4"/>
  <c r="E33" i="9"/>
  <c r="B33" i="9" s="1"/>
  <c r="H56" i="1"/>
  <c r="H55" i="1"/>
  <c r="E50" i="4"/>
  <c r="D46" i="1" s="1"/>
  <c r="F59" i="4"/>
  <c r="E25" i="9"/>
  <c r="B25" i="9" s="1"/>
  <c r="F29" i="4"/>
  <c r="H27" i="1"/>
  <c r="E7" i="4"/>
  <c r="H22" i="1"/>
  <c r="F23" i="4"/>
  <c r="H4" i="1"/>
  <c r="D3" i="1"/>
  <c r="F216" i="9"/>
  <c r="B216" i="9" s="1"/>
  <c r="B214" i="9"/>
  <c r="E284" i="9"/>
  <c r="B284" i="9" s="1"/>
  <c r="H817" i="1"/>
  <c r="H71" i="1"/>
  <c r="G59" i="1"/>
  <c r="G815" i="1"/>
  <c r="G812" i="1"/>
  <c r="G718" i="1"/>
  <c r="G710" i="1"/>
  <c r="G662" i="1"/>
  <c r="G658" i="1"/>
  <c r="G654" i="1"/>
  <c r="G648" i="1"/>
  <c r="E22" i="9"/>
  <c r="B22" i="9" s="1"/>
  <c r="G644" i="1"/>
  <c r="G643" i="1"/>
  <c r="H645" i="1"/>
  <c r="G406" i="1"/>
  <c r="H363" i="1"/>
  <c r="H362" i="1"/>
  <c r="H359" i="1"/>
  <c r="G361" i="1"/>
  <c r="G295" i="1"/>
  <c r="G296" i="1"/>
  <c r="G413" i="1"/>
  <c r="F644" i="4"/>
  <c r="C638" i="1"/>
  <c r="G411" i="1"/>
  <c r="G412" i="1"/>
  <c r="D643" i="4"/>
  <c r="G288" i="1"/>
  <c r="F417" i="4"/>
  <c r="F416" i="4"/>
  <c r="G270" i="1"/>
  <c r="G266" i="1"/>
  <c r="G265" i="1"/>
  <c r="H260" i="1"/>
  <c r="H261" i="1"/>
  <c r="E225" i="9"/>
  <c r="B225" i="9" s="1"/>
  <c r="G236" i="1"/>
  <c r="G237" i="1"/>
  <c r="G218" i="1"/>
  <c r="G206" i="1"/>
  <c r="G209" i="1"/>
  <c r="G207" i="1"/>
  <c r="H191" i="1"/>
  <c r="H188" i="1"/>
  <c r="G184" i="1"/>
  <c r="H187" i="1"/>
  <c r="B222" i="9"/>
  <c r="E46" i="9"/>
  <c r="B46" i="9" s="1"/>
  <c r="F221" i="9"/>
  <c r="B221" i="9" s="1"/>
  <c r="B220" i="9"/>
  <c r="G181" i="1"/>
  <c r="G180" i="1"/>
  <c r="F219" i="9"/>
  <c r="B219" i="9" s="1"/>
  <c r="E42" i="9"/>
  <c r="B42" i="9" s="1"/>
  <c r="B218" i="9"/>
  <c r="G177" i="1"/>
  <c r="G176" i="1"/>
  <c r="G173" i="1"/>
  <c r="G174" i="1"/>
  <c r="C165" i="1"/>
  <c r="H165" i="1" s="1"/>
  <c r="G162" i="1"/>
  <c r="H149" i="1"/>
  <c r="G113" i="1"/>
  <c r="G172" i="1"/>
  <c r="G170" i="1"/>
  <c r="G169" i="1"/>
  <c r="G168" i="1"/>
  <c r="G165" i="1"/>
  <c r="G167" i="1"/>
  <c r="G166" i="1"/>
  <c r="G164" i="1"/>
  <c r="G160" i="1"/>
  <c r="G161" i="1"/>
  <c r="H158" i="1"/>
  <c r="H155" i="1"/>
  <c r="H157" i="1"/>
  <c r="H154" i="1"/>
  <c r="F217" i="9"/>
  <c r="B217" i="9" s="1"/>
  <c r="H150" i="1"/>
  <c r="G118" i="1"/>
  <c r="G116" i="1"/>
  <c r="G117" i="1"/>
  <c r="H108" i="1"/>
  <c r="D106" i="4"/>
  <c r="F106" i="4" s="1"/>
  <c r="G103" i="1"/>
  <c r="G105" i="1"/>
  <c r="F107" i="4"/>
  <c r="G93" i="1"/>
  <c r="G90" i="1"/>
  <c r="H87" i="1"/>
  <c r="H89" i="1"/>
  <c r="D82" i="4"/>
  <c r="H58" i="1"/>
  <c r="G58" i="1"/>
  <c r="G57" i="1"/>
  <c r="E26" i="9"/>
  <c r="B26" i="9" s="1"/>
  <c r="G27" i="1"/>
  <c r="G22" i="1"/>
  <c r="H5" i="1"/>
  <c r="H1071" i="1"/>
  <c r="G1071" i="1"/>
  <c r="H1077" i="1"/>
  <c r="G1077" i="1"/>
  <c r="H1085" i="1"/>
  <c r="G1085" i="1"/>
  <c r="H1091" i="1"/>
  <c r="G1091" i="1"/>
  <c r="H1097" i="1"/>
  <c r="G1097" i="1"/>
  <c r="H1103" i="1"/>
  <c r="G1103" i="1"/>
  <c r="H1109" i="1"/>
  <c r="G1109" i="1"/>
  <c r="H1115" i="1"/>
  <c r="G1115" i="1"/>
  <c r="H1121" i="1"/>
  <c r="G1121" i="1"/>
  <c r="G1224" i="1"/>
  <c r="H1224" i="1"/>
  <c r="G1227" i="1"/>
  <c r="H1227" i="1"/>
  <c r="G1248" i="1"/>
  <c r="H1248" i="1"/>
  <c r="G1251" i="1"/>
  <c r="H1251" i="1"/>
  <c r="G1280" i="1"/>
  <c r="H1280" i="1"/>
  <c r="G1296" i="1"/>
  <c r="H1296" i="1"/>
  <c r="G1388" i="1"/>
  <c r="H1388" i="1"/>
  <c r="H1075" i="1"/>
  <c r="G1075" i="1"/>
  <c r="H1081" i="1"/>
  <c r="G1081" i="1"/>
  <c r="H1087" i="1"/>
  <c r="G1087" i="1"/>
  <c r="H1093" i="1"/>
  <c r="G1093" i="1"/>
  <c r="H1099" i="1"/>
  <c r="G1099" i="1"/>
  <c r="H1105" i="1"/>
  <c r="G1105" i="1"/>
  <c r="H1111" i="1"/>
  <c r="G1111" i="1"/>
  <c r="H1119" i="1"/>
  <c r="G1119" i="1"/>
  <c r="G1240" i="1"/>
  <c r="H1240" i="1"/>
  <c r="G1256" i="1"/>
  <c r="H1256" i="1"/>
  <c r="G1259" i="1"/>
  <c r="H1259" i="1"/>
  <c r="G1272" i="1"/>
  <c r="H1272" i="1"/>
  <c r="G1396" i="1"/>
  <c r="H1396" i="1"/>
  <c r="H907" i="1"/>
  <c r="G909" i="1"/>
  <c r="H911" i="1"/>
  <c r="G913" i="1"/>
  <c r="H915" i="1"/>
  <c r="G917" i="1"/>
  <c r="H919" i="1"/>
  <c r="G921" i="1"/>
  <c r="H923" i="1"/>
  <c r="G925" i="1"/>
  <c r="H927" i="1"/>
  <c r="G929" i="1"/>
  <c r="H931" i="1"/>
  <c r="G933" i="1"/>
  <c r="H935" i="1"/>
  <c r="G937" i="1"/>
  <c r="H939" i="1"/>
  <c r="G941" i="1"/>
  <c r="H943" i="1"/>
  <c r="G945" i="1"/>
  <c r="H947" i="1"/>
  <c r="G949" i="1"/>
  <c r="H951" i="1"/>
  <c r="G953" i="1"/>
  <c r="H955" i="1"/>
  <c r="G957" i="1"/>
  <c r="H959" i="1"/>
  <c r="H963" i="1"/>
  <c r="H967" i="1"/>
  <c r="H971" i="1"/>
  <c r="H975" i="1"/>
  <c r="H1073" i="1"/>
  <c r="G1073" i="1"/>
  <c r="H1079" i="1"/>
  <c r="G1079" i="1"/>
  <c r="H1083" i="1"/>
  <c r="G1083" i="1"/>
  <c r="H1089" i="1"/>
  <c r="G1089" i="1"/>
  <c r="H1095" i="1"/>
  <c r="G1095" i="1"/>
  <c r="H1101" i="1"/>
  <c r="G1101" i="1"/>
  <c r="H1107" i="1"/>
  <c r="G1107" i="1"/>
  <c r="H1113" i="1"/>
  <c r="G1113" i="1"/>
  <c r="H1117" i="1"/>
  <c r="G1117" i="1"/>
  <c r="H1123" i="1"/>
  <c r="G1123" i="1"/>
  <c r="G1232" i="1"/>
  <c r="H1232" i="1"/>
  <c r="G1243" i="1"/>
  <c r="H1243" i="1"/>
  <c r="G1264" i="1"/>
  <c r="H1264" i="1"/>
  <c r="G1288" i="1"/>
  <c r="H1288" i="1"/>
  <c r="G1404" i="1"/>
  <c r="H1404" i="1"/>
  <c r="C1519" i="1"/>
  <c r="H910" i="1"/>
  <c r="H914" i="1"/>
  <c r="H918" i="1"/>
  <c r="H922" i="1"/>
  <c r="H926" i="1"/>
  <c r="H930" i="1"/>
  <c r="H934" i="1"/>
  <c r="H938" i="1"/>
  <c r="H942" i="1"/>
  <c r="H946" i="1"/>
  <c r="H950" i="1"/>
  <c r="H954" i="1"/>
  <c r="H958" i="1"/>
  <c r="H962" i="1"/>
  <c r="H966" i="1"/>
  <c r="H970" i="1"/>
  <c r="H974" i="1"/>
  <c r="H978" i="1"/>
  <c r="H1125" i="1"/>
  <c r="G1125" i="1"/>
  <c r="H1127" i="1"/>
  <c r="G1127" i="1"/>
  <c r="H1129" i="1"/>
  <c r="G1129" i="1"/>
  <c r="H1131" i="1"/>
  <c r="G1131" i="1"/>
  <c r="H1133" i="1"/>
  <c r="G1133" i="1"/>
  <c r="H1135" i="1"/>
  <c r="G1135" i="1"/>
  <c r="G1137" i="1"/>
  <c r="H1137" i="1"/>
  <c r="G1140" i="1"/>
  <c r="H1140" i="1"/>
  <c r="G1145" i="1"/>
  <c r="H1145" i="1"/>
  <c r="G1148" i="1"/>
  <c r="H1148" i="1"/>
  <c r="G1168" i="1"/>
  <c r="H1168" i="1"/>
  <c r="G1173" i="1"/>
  <c r="H1173" i="1"/>
  <c r="G1176" i="1"/>
  <c r="H1176" i="1"/>
  <c r="G1181" i="1"/>
  <c r="H1181" i="1"/>
  <c r="G1184" i="1"/>
  <c r="H1184" i="1"/>
  <c r="G1189" i="1"/>
  <c r="H1189" i="1"/>
  <c r="G1192" i="1"/>
  <c r="H1192" i="1"/>
  <c r="G1197" i="1"/>
  <c r="H1197" i="1"/>
  <c r="G1200" i="1"/>
  <c r="H1200" i="1"/>
  <c r="G1205" i="1"/>
  <c r="H1205" i="1"/>
  <c r="G1208" i="1"/>
  <c r="H1208" i="1"/>
  <c r="G1213" i="1"/>
  <c r="H1213" i="1"/>
  <c r="G1412" i="1"/>
  <c r="H1412" i="1"/>
  <c r="G1420" i="1"/>
  <c r="H1420" i="1"/>
  <c r="G1428" i="1"/>
  <c r="H1428" i="1"/>
  <c r="H1447" i="1"/>
  <c r="G1447" i="1"/>
  <c r="I1447" i="1" s="1"/>
  <c r="J1447" i="1"/>
  <c r="H1451" i="1"/>
  <c r="G1451" i="1"/>
  <c r="J1451" i="1"/>
  <c r="G1457" i="1"/>
  <c r="I1457" i="1" s="1"/>
  <c r="H1457" i="1"/>
  <c r="J1457" i="1"/>
  <c r="G1157" i="1"/>
  <c r="H1157" i="1"/>
  <c r="G1160" i="1"/>
  <c r="H1160" i="1"/>
  <c r="G1165" i="1"/>
  <c r="H1165" i="1"/>
  <c r="G1216" i="1"/>
  <c r="H1216" i="1"/>
  <c r="G1219" i="1"/>
  <c r="H1219" i="1"/>
  <c r="G1300" i="1"/>
  <c r="H1300" i="1"/>
  <c r="G1308" i="1"/>
  <c r="H1308" i="1"/>
  <c r="G1316" i="1"/>
  <c r="H1316" i="1"/>
  <c r="G1324" i="1"/>
  <c r="H1324" i="1"/>
  <c r="G1332" i="1"/>
  <c r="H1332" i="1"/>
  <c r="G1340" i="1"/>
  <c r="H1340" i="1"/>
  <c r="G1348" i="1"/>
  <c r="H1348" i="1"/>
  <c r="G1356" i="1"/>
  <c r="H1356" i="1"/>
  <c r="G1364" i="1"/>
  <c r="H1364" i="1"/>
  <c r="G1372" i="1"/>
  <c r="H1372" i="1"/>
  <c r="G1380" i="1"/>
  <c r="H1380"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6" i="1"/>
  <c r="G1126" i="1"/>
  <c r="H1128" i="1"/>
  <c r="G1128" i="1"/>
  <c r="H1130" i="1"/>
  <c r="G1130" i="1"/>
  <c r="H1132" i="1"/>
  <c r="G1132" i="1"/>
  <c r="H1134" i="1"/>
  <c r="G1134" i="1"/>
  <c r="H1136" i="1"/>
  <c r="G1136" i="1"/>
  <c r="G1141" i="1"/>
  <c r="H1141" i="1"/>
  <c r="G1144" i="1"/>
  <c r="H1144" i="1"/>
  <c r="G1149" i="1"/>
  <c r="H1149" i="1"/>
  <c r="G1169" i="1"/>
  <c r="H1169" i="1"/>
  <c r="G1172" i="1"/>
  <c r="H1172" i="1"/>
  <c r="G1177" i="1"/>
  <c r="H1177" i="1"/>
  <c r="G1180" i="1"/>
  <c r="H1180" i="1"/>
  <c r="G1185" i="1"/>
  <c r="H1185" i="1"/>
  <c r="G1188" i="1"/>
  <c r="H1188" i="1"/>
  <c r="G1193" i="1"/>
  <c r="H1193" i="1"/>
  <c r="G1196" i="1"/>
  <c r="H1196" i="1"/>
  <c r="G1201" i="1"/>
  <c r="H1201" i="1"/>
  <c r="G1204" i="1"/>
  <c r="H1204" i="1"/>
  <c r="G1209" i="1"/>
  <c r="H1209" i="1"/>
  <c r="G1212" i="1"/>
  <c r="H1212" i="1"/>
  <c r="G1223" i="1"/>
  <c r="H1223" i="1"/>
  <c r="G1228" i="1"/>
  <c r="H1228" i="1"/>
  <c r="G1231" i="1"/>
  <c r="H1231" i="1"/>
  <c r="G1236" i="1"/>
  <c r="H1236" i="1"/>
  <c r="G1239" i="1"/>
  <c r="H1239" i="1"/>
  <c r="G1244" i="1"/>
  <c r="H1244" i="1"/>
  <c r="G1247" i="1"/>
  <c r="H1247" i="1"/>
  <c r="G1252" i="1"/>
  <c r="H1252" i="1"/>
  <c r="G1255" i="1"/>
  <c r="H1255" i="1"/>
  <c r="G1260" i="1"/>
  <c r="H1260" i="1"/>
  <c r="G1263" i="1"/>
  <c r="H1263" i="1"/>
  <c r="G1268" i="1"/>
  <c r="H1268" i="1"/>
  <c r="G1276" i="1"/>
  <c r="H1276" i="1"/>
  <c r="G1284" i="1"/>
  <c r="H1284" i="1"/>
  <c r="G1292" i="1"/>
  <c r="H1292" i="1"/>
  <c r="G1384" i="1"/>
  <c r="H1384" i="1"/>
  <c r="G1392" i="1"/>
  <c r="H1392" i="1"/>
  <c r="G1400" i="1"/>
  <c r="H1400" i="1"/>
  <c r="G1416" i="1"/>
  <c r="H1416" i="1"/>
  <c r="G1424" i="1"/>
  <c r="H1424" i="1"/>
  <c r="G1432" i="1"/>
  <c r="H1432" i="1"/>
  <c r="G1439" i="1"/>
  <c r="J1439" i="1"/>
  <c r="H1439" i="1"/>
  <c r="G1441" i="1"/>
  <c r="I1441" i="1" s="1"/>
  <c r="J1441" i="1"/>
  <c r="H1441" i="1"/>
  <c r="G1443" i="1"/>
  <c r="I1443" i="1" s="1"/>
  <c r="J1443" i="1"/>
  <c r="H1443" i="1"/>
  <c r="G1445" i="1"/>
  <c r="J1445" i="1"/>
  <c r="H1445" i="1"/>
  <c r="H1449" i="1"/>
  <c r="G1449" i="1"/>
  <c r="I1449" i="1" s="1"/>
  <c r="J1449" i="1"/>
  <c r="H1453" i="1"/>
  <c r="G1453" i="1"/>
  <c r="H1455" i="1"/>
  <c r="G1455" i="1"/>
  <c r="I1455" i="1" s="1"/>
  <c r="J1455" i="1"/>
  <c r="G1156" i="1"/>
  <c r="H1156" i="1"/>
  <c r="G1161" i="1"/>
  <c r="H1161" i="1"/>
  <c r="G1164" i="1"/>
  <c r="H1164" i="1"/>
  <c r="G1220" i="1"/>
  <c r="H1220" i="1"/>
  <c r="G1304" i="1"/>
  <c r="H1304" i="1"/>
  <c r="G1312" i="1"/>
  <c r="H1312" i="1"/>
  <c r="G1320" i="1"/>
  <c r="H1320" i="1"/>
  <c r="G1328" i="1"/>
  <c r="H1328" i="1"/>
  <c r="G1336" i="1"/>
  <c r="H1336" i="1"/>
  <c r="G1344" i="1"/>
  <c r="H1344" i="1"/>
  <c r="G1352" i="1"/>
  <c r="H1352" i="1"/>
  <c r="G1360" i="1"/>
  <c r="H1360" i="1"/>
  <c r="G1368" i="1"/>
  <c r="H1368" i="1"/>
  <c r="G1376" i="1"/>
  <c r="H1376" i="1"/>
  <c r="D625" i="4"/>
  <c r="F632" i="4"/>
  <c r="H1462" i="1"/>
  <c r="G1462" i="1"/>
  <c r="I1462" i="1" s="1"/>
  <c r="J1462" i="1"/>
  <c r="H1466" i="1"/>
  <c r="G1466" i="1"/>
  <c r="I1466" i="1" s="1"/>
  <c r="J1466" i="1"/>
  <c r="H1479" i="1"/>
  <c r="G1479" i="1"/>
  <c r="I1479" i="1" s="1"/>
  <c r="J1479" i="1"/>
  <c r="H1502" i="1"/>
  <c r="G1502" i="1"/>
  <c r="H1506" i="1"/>
  <c r="G1506" i="1"/>
  <c r="H1510" i="1"/>
  <c r="G1510" i="1"/>
  <c r="H1514" i="1"/>
  <c r="G1514" i="1"/>
  <c r="F62" i="4"/>
  <c r="D50" i="4"/>
  <c r="F134" i="4"/>
  <c r="D133" i="4"/>
  <c r="G287" i="9"/>
  <c r="E287" i="9" s="1"/>
  <c r="B287" i="9" s="1"/>
  <c r="D146" i="5"/>
  <c r="F149" i="5"/>
  <c r="I23" i="3"/>
  <c r="D1214" i="1"/>
  <c r="G1139" i="1"/>
  <c r="G1143" i="1"/>
  <c r="G1147" i="1"/>
  <c r="G1151" i="1"/>
  <c r="G1155" i="1"/>
  <c r="G1159" i="1"/>
  <c r="G1440" i="1"/>
  <c r="I1440" i="1" s="1"/>
  <c r="G1442" i="1"/>
  <c r="I1442" i="1" s="1"/>
  <c r="G1444" i="1"/>
  <c r="I1444" i="1" s="1"/>
  <c r="I1446" i="1"/>
  <c r="I1448" i="1"/>
  <c r="I1450" i="1"/>
  <c r="I1452" i="1"/>
  <c r="H1454" i="1"/>
  <c r="G1454" i="1"/>
  <c r="I1456" i="1"/>
  <c r="F70" i="5"/>
  <c r="D69" i="5"/>
  <c r="G1138" i="1"/>
  <c r="G1142" i="1"/>
  <c r="G1146" i="1"/>
  <c r="G1150" i="1"/>
  <c r="G1154" i="1"/>
  <c r="G1158" i="1"/>
  <c r="H1267" i="1"/>
  <c r="H1271" i="1"/>
  <c r="H1275" i="1"/>
  <c r="H1279" i="1"/>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H1399" i="1"/>
  <c r="H1403" i="1"/>
  <c r="H1407" i="1"/>
  <c r="H1411" i="1"/>
  <c r="H1415" i="1"/>
  <c r="H1419" i="1"/>
  <c r="H1423" i="1"/>
  <c r="H1427" i="1"/>
  <c r="H1431" i="1"/>
  <c r="H1438" i="1"/>
  <c r="J1440" i="1"/>
  <c r="J1442" i="1"/>
  <c r="J1444" i="1"/>
  <c r="H1464" i="1"/>
  <c r="G1464" i="1"/>
  <c r="I1464" i="1" s="1"/>
  <c r="J1464" i="1"/>
  <c r="H1468" i="1"/>
  <c r="G1468" i="1"/>
  <c r="I1468" i="1" s="1"/>
  <c r="J1468" i="1"/>
  <c r="H1477" i="1"/>
  <c r="G1477" i="1"/>
  <c r="J1477"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H1459" i="1"/>
  <c r="G1459" i="1"/>
  <c r="I1459" i="1" s="1"/>
  <c r="H1461" i="1"/>
  <c r="G1461" i="1"/>
  <c r="H1522" i="1"/>
  <c r="G1522" i="1"/>
  <c r="D224" i="4"/>
  <c r="F264" i="4"/>
  <c r="D263" i="4"/>
  <c r="F530" i="4"/>
  <c r="D529" i="4"/>
  <c r="D567" i="4"/>
  <c r="E68" i="5"/>
  <c r="F191" i="5"/>
  <c r="D190" i="5"/>
  <c r="F115" i="6"/>
  <c r="D114" i="6"/>
  <c r="G297" i="9"/>
  <c r="E297" i="9" s="1"/>
  <c r="H29" i="3"/>
  <c r="I31" i="3"/>
  <c r="D1469" i="1"/>
  <c r="I32" i="3"/>
  <c r="D1475" i="1"/>
  <c r="H1472" i="1"/>
  <c r="G1472" i="1"/>
  <c r="I1472" i="1" s="1"/>
  <c r="H1474" i="1"/>
  <c r="G1474" i="1"/>
  <c r="H1482" i="1"/>
  <c r="G1482" i="1"/>
  <c r="H1486" i="1"/>
  <c r="G1486" i="1"/>
  <c r="H1490" i="1"/>
  <c r="G1490" i="1"/>
  <c r="H1494" i="1"/>
  <c r="G1494" i="1"/>
  <c r="H1498" i="1"/>
  <c r="G1498" i="1"/>
  <c r="D311" i="4"/>
  <c r="D363" i="4"/>
  <c r="F460" i="4"/>
  <c r="D459" i="4"/>
  <c r="D515" i="4"/>
  <c r="E529" i="4"/>
  <c r="F594" i="4"/>
  <c r="D593" i="4"/>
  <c r="F8" i="5"/>
  <c r="D7" i="5"/>
  <c r="D7" i="4"/>
  <c r="F40" i="4"/>
  <c r="F216" i="4"/>
  <c r="D215" i="4"/>
  <c r="E459" i="4"/>
  <c r="D453" i="1" s="1"/>
  <c r="E7" i="5"/>
  <c r="I24" i="3"/>
  <c r="E141" i="6"/>
  <c r="F35" i="6"/>
  <c r="H25" i="3"/>
  <c r="F90" i="6"/>
  <c r="D89" i="6"/>
  <c r="D42" i="8"/>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124" i="4"/>
  <c r="D152" i="4"/>
  <c r="D196" i="4"/>
  <c r="D299" i="4"/>
  <c r="D351" i="4"/>
  <c r="D580" i="4"/>
  <c r="D12" i="5"/>
  <c r="D78" i="5"/>
  <c r="G292" i="9"/>
  <c r="E292" i="9" s="1"/>
  <c r="B292" i="9" s="1"/>
  <c r="F206" i="5"/>
  <c r="D245" i="5"/>
  <c r="F259" i="5"/>
  <c r="D258" i="5"/>
  <c r="D49" i="8"/>
  <c r="C1524" i="1" s="1"/>
  <c r="D163" i="4"/>
  <c r="D421" i="4"/>
  <c r="F603" i="4"/>
  <c r="G289" i="9"/>
  <c r="F177" i="5"/>
  <c r="D176" i="5"/>
  <c r="H289" i="9"/>
  <c r="E176" i="5"/>
  <c r="F239" i="5"/>
  <c r="D238" i="5"/>
  <c r="F6" i="6"/>
  <c r="D5" i="6"/>
  <c r="M212"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208" i="9"/>
  <c r="E208" i="9" s="1"/>
  <c r="B208" i="9" s="1"/>
  <c r="G204" i="9"/>
  <c r="E204" i="9" s="1"/>
  <c r="B204" i="9" s="1"/>
  <c r="G200" i="9"/>
  <c r="E200" i="9" s="1"/>
  <c r="B200" i="9" s="1"/>
  <c r="G196" i="9"/>
  <c r="E196" i="9" s="1"/>
  <c r="B196" i="9" s="1"/>
  <c r="G192" i="9"/>
  <c r="E192" i="9" s="1"/>
  <c r="B192" i="9" s="1"/>
  <c r="G177" i="9"/>
  <c r="E177" i="9" s="1"/>
  <c r="B177" i="9" s="1"/>
  <c r="G164" i="9"/>
  <c r="G163" i="9"/>
  <c r="E163" i="9" s="1"/>
  <c r="B163" i="9" s="1"/>
  <c r="G162" i="9"/>
  <c r="E162" i="9" s="1"/>
  <c r="B162" i="9" s="1"/>
  <c r="G161" i="9"/>
  <c r="E161" i="9" s="1"/>
  <c r="B161" i="9" s="1"/>
  <c r="G160" i="9"/>
  <c r="E160" i="9" s="1"/>
  <c r="B160" i="9" s="1"/>
  <c r="L212" i="9"/>
  <c r="G209" i="9"/>
  <c r="E209" i="9" s="1"/>
  <c r="B209" i="9" s="1"/>
  <c r="G205" i="9"/>
  <c r="E205" i="9" s="1"/>
  <c r="B205" i="9" s="1"/>
  <c r="G201" i="9"/>
  <c r="E201" i="9" s="1"/>
  <c r="B201" i="9" s="1"/>
  <c r="G197" i="9"/>
  <c r="E197" i="9" s="1"/>
  <c r="B197" i="9" s="1"/>
  <c r="G193" i="9"/>
  <c r="E193" i="9" s="1"/>
  <c r="B193" i="9" s="1"/>
  <c r="G210" i="9"/>
  <c r="E210" i="9" s="1"/>
  <c r="B210" i="9" s="1"/>
  <c r="G206" i="9"/>
  <c r="E206" i="9" s="1"/>
  <c r="B206" i="9" s="1"/>
  <c r="G202" i="9"/>
  <c r="E202" i="9" s="1"/>
  <c r="B202" i="9" s="1"/>
  <c r="G198" i="9"/>
  <c r="E198" i="9" s="1"/>
  <c r="B198" i="9" s="1"/>
  <c r="G194" i="9"/>
  <c r="E194" i="9" s="1"/>
  <c r="B194"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11" i="9"/>
  <c r="E211" i="9" s="1"/>
  <c r="B211" i="9" s="1"/>
  <c r="G207" i="9"/>
  <c r="E207" i="9" s="1"/>
  <c r="B207" i="9" s="1"/>
  <c r="G203" i="9"/>
  <c r="E203" i="9" s="1"/>
  <c r="B203" i="9" s="1"/>
  <c r="G199" i="9"/>
  <c r="E199" i="9" s="1"/>
  <c r="B199" i="9" s="1"/>
  <c r="G195" i="9"/>
  <c r="E195" i="9" s="1"/>
  <c r="B195" i="9" s="1"/>
  <c r="L191" i="9"/>
  <c r="F191" i="9" s="1"/>
  <c r="G176" i="9"/>
  <c r="E176" i="9" s="1"/>
  <c r="B176" i="9" s="1"/>
  <c r="G165" i="9"/>
  <c r="E165" i="9" s="1"/>
  <c r="B165" i="9" s="1"/>
  <c r="H164" i="9"/>
  <c r="I10" i="9"/>
  <c r="B81" i="9"/>
  <c r="B85" i="9"/>
  <c r="B89" i="9"/>
  <c r="E80" i="9"/>
  <c r="B80" i="9" s="1"/>
  <c r="B84" i="9"/>
  <c r="B88" i="9"/>
  <c r="B266" i="9"/>
  <c r="B262" i="9"/>
  <c r="B270" i="9"/>
  <c r="B288" i="9"/>
  <c r="E290" i="9"/>
  <c r="B290" i="9" s="1"/>
  <c r="B226" i="9"/>
  <c r="B228" i="9"/>
  <c r="B230" i="9"/>
  <c r="B232" i="9"/>
  <c r="B234" i="9"/>
  <c r="B236" i="9"/>
  <c r="B238" i="9"/>
  <c r="B240" i="9"/>
  <c r="B242" i="9"/>
  <c r="B244" i="9"/>
  <c r="B246" i="9"/>
  <c r="B248" i="9"/>
  <c r="B250" i="9"/>
  <c r="B252" i="9"/>
  <c r="B254" i="9"/>
  <c r="D43" i="8" l="1"/>
  <c r="G295" i="9" s="1"/>
  <c r="E295" i="9" s="1"/>
  <c r="B295" i="9" s="1"/>
  <c r="E350" i="4"/>
  <c r="F212" i="9"/>
  <c r="B212" i="9" s="1"/>
  <c r="E151" i="4"/>
  <c r="I17" i="3" s="1"/>
  <c r="E6" i="4"/>
  <c r="D2" i="1" s="1"/>
  <c r="H638" i="1"/>
  <c r="G638" i="1"/>
  <c r="F643" i="4"/>
  <c r="C637" i="1"/>
  <c r="C102" i="1"/>
  <c r="G102" i="1" s="1"/>
  <c r="H102" i="1"/>
  <c r="F82" i="4"/>
  <c r="C78" i="1"/>
  <c r="F7" i="4"/>
  <c r="D6" i="4"/>
  <c r="C3" i="1"/>
  <c r="H1469" i="1"/>
  <c r="G1469" i="1"/>
  <c r="E420" i="4"/>
  <c r="C1518" i="1"/>
  <c r="D237" i="5"/>
  <c r="F238" i="5"/>
  <c r="C1215" i="1"/>
  <c r="F176" i="5"/>
  <c r="H22" i="3"/>
  <c r="C1153" i="1"/>
  <c r="F421" i="4"/>
  <c r="D420" i="4"/>
  <c r="C415" i="1"/>
  <c r="F78" i="5"/>
  <c r="C1056" i="1"/>
  <c r="D298" i="4"/>
  <c r="F299" i="4"/>
  <c r="C294" i="1"/>
  <c r="F89" i="6"/>
  <c r="C1383" i="1"/>
  <c r="I28" i="3"/>
  <c r="D1435" i="1"/>
  <c r="F215" i="4"/>
  <c r="C211" i="1"/>
  <c r="F7" i="5"/>
  <c r="H20" i="3"/>
  <c r="C985" i="1"/>
  <c r="E528" i="4"/>
  <c r="D523" i="1"/>
  <c r="F363" i="4"/>
  <c r="C358" i="1"/>
  <c r="F567" i="4"/>
  <c r="C561" i="1"/>
  <c r="F263" i="4"/>
  <c r="C259" i="1"/>
  <c r="F69" i="5"/>
  <c r="D68" i="5"/>
  <c r="C1047" i="1"/>
  <c r="F133" i="4"/>
  <c r="C129" i="1"/>
  <c r="D350" i="4"/>
  <c r="F351" i="4"/>
  <c r="C346" i="1"/>
  <c r="F114" i="6"/>
  <c r="H27" i="3"/>
  <c r="C1408" i="1"/>
  <c r="F163" i="4"/>
  <c r="C159" i="1"/>
  <c r="F245" i="5"/>
  <c r="C1222" i="1"/>
  <c r="F12" i="5"/>
  <c r="C990" i="1"/>
  <c r="F196" i="4"/>
  <c r="C192" i="1"/>
  <c r="F515" i="4"/>
  <c r="C509" i="1"/>
  <c r="F311" i="4"/>
  <c r="C306" i="1"/>
  <c r="I1474" i="1"/>
  <c r="H1475" i="1"/>
  <c r="G1475" i="1"/>
  <c r="G291" i="9"/>
  <c r="E291" i="9" s="1"/>
  <c r="B291" i="9" s="1"/>
  <c r="F190" i="5"/>
  <c r="C1167" i="1"/>
  <c r="F529" i="4"/>
  <c r="D528" i="4"/>
  <c r="C523" i="1"/>
  <c r="F146" i="5"/>
  <c r="C1124" i="1"/>
  <c r="I1451" i="1"/>
  <c r="F258" i="5"/>
  <c r="C1235" i="1"/>
  <c r="F124" i="4"/>
  <c r="C120" i="1"/>
  <c r="I21" i="3"/>
  <c r="D1046" i="1"/>
  <c r="E164" i="9"/>
  <c r="B164" i="9" s="1"/>
  <c r="B191" i="9"/>
  <c r="G299" i="9"/>
  <c r="E299" i="9" s="1"/>
  <c r="F5" i="6"/>
  <c r="H24" i="3"/>
  <c r="D141" i="6"/>
  <c r="C1299" i="1"/>
  <c r="I22" i="3"/>
  <c r="E175" i="5"/>
  <c r="D1152" i="1" s="1"/>
  <c r="D1153" i="1"/>
  <c r="E289" i="9"/>
  <c r="B289" i="9" s="1"/>
  <c r="G1524" i="1"/>
  <c r="H1524" i="1"/>
  <c r="F580" i="4"/>
  <c r="C574" i="1"/>
  <c r="H20" i="9"/>
  <c r="G20" i="9"/>
  <c r="D151" i="4"/>
  <c r="F152" i="4"/>
  <c r="C148" i="1"/>
  <c r="K1432" i="9"/>
  <c r="I34" i="3"/>
  <c r="C1517" i="1"/>
  <c r="E6" i="5"/>
  <c r="I20" i="3"/>
  <c r="D985" i="1"/>
  <c r="F593" i="4"/>
  <c r="C587" i="1"/>
  <c r="F459" i="4"/>
  <c r="C453" i="1"/>
  <c r="B297" i="9"/>
  <c r="E296" i="9"/>
  <c r="I10" i="3" s="1"/>
  <c r="F224" i="4"/>
  <c r="C220" i="1"/>
  <c r="I1477" i="1"/>
  <c r="F50" i="4"/>
  <c r="C46" i="1"/>
  <c r="F625" i="4"/>
  <c r="C619" i="1"/>
  <c r="I1439" i="1"/>
  <c r="H1519" i="1"/>
  <c r="G1519" i="1"/>
  <c r="I35" i="3" l="1"/>
  <c r="G294" i="9"/>
  <c r="E294" i="9" s="1"/>
  <c r="B294" i="9" s="1"/>
  <c r="D345" i="1"/>
  <c r="E408" i="4"/>
  <c r="D403" i="1" s="1"/>
  <c r="E407" i="4"/>
  <c r="D402" i="1" s="1"/>
  <c r="D147" i="1"/>
  <c r="E289" i="4"/>
  <c r="D285" i="1" s="1"/>
  <c r="I16" i="3"/>
  <c r="E412" i="4"/>
  <c r="H637" i="1"/>
  <c r="G637" i="1"/>
  <c r="G78" i="1"/>
  <c r="H78" i="1"/>
  <c r="H220" i="1"/>
  <c r="G220" i="1"/>
  <c r="H453" i="1"/>
  <c r="G453" i="1"/>
  <c r="G574" i="1"/>
  <c r="H574" i="1"/>
  <c r="G1299" i="1"/>
  <c r="H1299" i="1"/>
  <c r="H990" i="1"/>
  <c r="G990" i="1"/>
  <c r="H346" i="1"/>
  <c r="G346" i="1"/>
  <c r="H259" i="1"/>
  <c r="G259" i="1"/>
  <c r="H985" i="1"/>
  <c r="G985" i="1"/>
  <c r="D407" i="4"/>
  <c r="F298" i="4"/>
  <c r="C293" i="1"/>
  <c r="H23" i="3"/>
  <c r="F237" i="5"/>
  <c r="C1214" i="1"/>
  <c r="E290" i="4"/>
  <c r="D286" i="1" s="1"/>
  <c r="H17" i="3"/>
  <c r="D289" i="4"/>
  <c r="F151" i="4"/>
  <c r="C147" i="1"/>
  <c r="F141" i="6"/>
  <c r="H28" i="3"/>
  <c r="C1435" i="1"/>
  <c r="H9" i="3" s="1"/>
  <c r="H1047" i="1"/>
  <c r="G1047" i="1"/>
  <c r="H1056" i="1"/>
  <c r="G1056" i="1"/>
  <c r="D175" i="5"/>
  <c r="H1518" i="1"/>
  <c r="G1518" i="1"/>
  <c r="G619" i="1"/>
  <c r="H619" i="1"/>
  <c r="E298" i="9"/>
  <c r="B299" i="9"/>
  <c r="G1235" i="1"/>
  <c r="H1235" i="1"/>
  <c r="G1167" i="1"/>
  <c r="H1167" i="1"/>
  <c r="H509" i="1"/>
  <c r="G509" i="1"/>
  <c r="H159" i="1"/>
  <c r="G159" i="1"/>
  <c r="H358" i="1"/>
  <c r="G358" i="1"/>
  <c r="H211" i="1"/>
  <c r="G211" i="1"/>
  <c r="G1383" i="1"/>
  <c r="H1383" i="1"/>
  <c r="F420" i="4"/>
  <c r="D635" i="4"/>
  <c r="C414" i="1"/>
  <c r="H523" i="1"/>
  <c r="G523" i="1"/>
  <c r="G1408" i="1"/>
  <c r="H1408" i="1"/>
  <c r="H46" i="1"/>
  <c r="G46" i="1"/>
  <c r="G587" i="1"/>
  <c r="H587" i="1"/>
  <c r="H276" i="9"/>
  <c r="D984" i="1"/>
  <c r="E20" i="9"/>
  <c r="H120" i="1"/>
  <c r="G120" i="1"/>
  <c r="F528" i="4"/>
  <c r="D636" i="4"/>
  <c r="C522" i="1"/>
  <c r="G306" i="1"/>
  <c r="H306" i="1"/>
  <c r="H192" i="1"/>
  <c r="G192" i="1"/>
  <c r="G1222" i="1"/>
  <c r="H1222" i="1"/>
  <c r="D408" i="4"/>
  <c r="F350" i="4"/>
  <c r="C345" i="1"/>
  <c r="H21" i="3"/>
  <c r="F68" i="5"/>
  <c r="C1046" i="1"/>
  <c r="H561" i="1"/>
  <c r="G561" i="1"/>
  <c r="D6" i="5"/>
  <c r="G294" i="1"/>
  <c r="H294" i="1"/>
  <c r="G1153" i="1"/>
  <c r="H1153" i="1"/>
  <c r="G1215" i="1"/>
  <c r="H1215" i="1"/>
  <c r="H3" i="1"/>
  <c r="G3" i="1"/>
  <c r="H1517" i="1"/>
  <c r="G1517" i="1"/>
  <c r="H11" i="3"/>
  <c r="G148" i="1"/>
  <c r="H148" i="1"/>
  <c r="H1124" i="1"/>
  <c r="G1124" i="1"/>
  <c r="H129" i="1"/>
  <c r="G129" i="1"/>
  <c r="E636" i="4"/>
  <c r="D630" i="1" s="1"/>
  <c r="D522" i="1"/>
  <c r="G415" i="1"/>
  <c r="H415" i="1"/>
  <c r="E635" i="4"/>
  <c r="D629" i="1" s="1"/>
  <c r="D414" i="1"/>
  <c r="D412" i="4"/>
  <c r="F6" i="4"/>
  <c r="H16" i="3"/>
  <c r="D290" i="4"/>
  <c r="C2" i="1"/>
  <c r="E293" i="9" l="1"/>
  <c r="E291" i="4"/>
  <c r="D287" i="1" s="1"/>
  <c r="E413" i="4"/>
  <c r="E414" i="4" s="1"/>
  <c r="D409" i="1" s="1"/>
  <c r="E639" i="4"/>
  <c r="D633" i="1" s="1"/>
  <c r="D407" i="1"/>
  <c r="K3" i="9"/>
  <c r="I9" i="3"/>
  <c r="N3" i="9"/>
  <c r="I11" i="3"/>
  <c r="G276" i="9"/>
  <c r="E276" i="9" s="1"/>
  <c r="G282" i="9"/>
  <c r="E282" i="9" s="1"/>
  <c r="B282" i="9" s="1"/>
  <c r="F6" i="5"/>
  <c r="C984" i="1"/>
  <c r="F408" i="4"/>
  <c r="C403" i="1"/>
  <c r="F636" i="4"/>
  <c r="C630" i="1"/>
  <c r="B20" i="9"/>
  <c r="E19" i="9"/>
  <c r="F635" i="4"/>
  <c r="C629" i="1"/>
  <c r="D291" i="4"/>
  <c r="F289" i="4"/>
  <c r="D413" i="4"/>
  <c r="D414" i="4" s="1"/>
  <c r="C285" i="1"/>
  <c r="H2" i="1"/>
  <c r="G2" i="1"/>
  <c r="D639" i="4"/>
  <c r="F412" i="4"/>
  <c r="C407" i="1"/>
  <c r="H1046" i="1"/>
  <c r="G1046" i="1"/>
  <c r="G522" i="1"/>
  <c r="H522" i="1"/>
  <c r="G414" i="1"/>
  <c r="H414" i="1"/>
  <c r="G1435" i="1"/>
  <c r="H1435" i="1"/>
  <c r="F407" i="4"/>
  <c r="C402" i="1"/>
  <c r="F290" i="4"/>
  <c r="C286" i="1"/>
  <c r="E640" i="4"/>
  <c r="D408" i="1"/>
  <c r="G293" i="1"/>
  <c r="H293" i="1"/>
  <c r="H345" i="1"/>
  <c r="G345" i="1"/>
  <c r="F175" i="5"/>
  <c r="C1152" i="1"/>
  <c r="H147" i="1"/>
  <c r="G147" i="1"/>
  <c r="G1214" i="1"/>
  <c r="H1214" i="1"/>
  <c r="E415" i="4" l="1"/>
  <c r="D410" i="1" s="1"/>
  <c r="E642" i="4"/>
  <c r="D634" i="1"/>
  <c r="E641" i="4"/>
  <c r="F639" i="4"/>
  <c r="C633" i="1"/>
  <c r="H285" i="1"/>
  <c r="G285" i="1"/>
  <c r="H629" i="1"/>
  <c r="G629" i="1"/>
  <c r="H630" i="1"/>
  <c r="G630" i="1"/>
  <c r="H8" i="3"/>
  <c r="H984" i="1"/>
  <c r="G984" i="1"/>
  <c r="G286" i="1"/>
  <c r="H286" i="1"/>
  <c r="G407" i="1"/>
  <c r="H407" i="1"/>
  <c r="D640" i="4"/>
  <c r="D415" i="4"/>
  <c r="F413" i="4"/>
  <c r="C408" i="1"/>
  <c r="H403" i="1"/>
  <c r="G403" i="1"/>
  <c r="G1152" i="1"/>
  <c r="H1152" i="1"/>
  <c r="H402" i="1"/>
  <c r="G402" i="1"/>
  <c r="F414" i="4"/>
  <c r="C409" i="1"/>
  <c r="F291" i="4"/>
  <c r="C287" i="1"/>
  <c r="E275" i="9"/>
  <c r="B276" i="9"/>
  <c r="F415" i="4" l="1"/>
  <c r="C410" i="1"/>
  <c r="H408" i="1"/>
  <c r="G408" i="1"/>
  <c r="E645" i="4"/>
  <c r="D635" i="1"/>
  <c r="H287" i="1"/>
  <c r="G287" i="1"/>
  <c r="D642" i="4"/>
  <c r="F640" i="4"/>
  <c r="C634" i="1"/>
  <c r="D641" i="4"/>
  <c r="G409" i="1"/>
  <c r="H409" i="1"/>
  <c r="H633" i="1"/>
  <c r="G633" i="1"/>
  <c r="M3" i="9"/>
  <c r="I8" i="3"/>
  <c r="E646" i="4"/>
  <c r="D636" i="1"/>
  <c r="D645" i="4" l="1"/>
  <c r="F641" i="4"/>
  <c r="C635" i="1"/>
  <c r="I19" i="3"/>
  <c r="D640" i="1"/>
  <c r="H634" i="1"/>
  <c r="G634" i="1"/>
  <c r="D646" i="4"/>
  <c r="F642" i="4"/>
  <c r="C636" i="1"/>
  <c r="H410" i="1"/>
  <c r="G410" i="1"/>
  <c r="I18" i="3"/>
  <c r="D639" i="1"/>
  <c r="H19" i="3" l="1"/>
  <c r="F646" i="4"/>
  <c r="C640" i="1"/>
  <c r="H635" i="1"/>
  <c r="G635" i="1"/>
  <c r="H7" i="3"/>
  <c r="H636" i="1"/>
  <c r="G636" i="1"/>
  <c r="H18" i="3"/>
  <c r="F645" i="4"/>
  <c r="C639" i="1"/>
  <c r="H639" i="1" l="1"/>
  <c r="G639" i="1"/>
  <c r="G640" i="1"/>
  <c r="H640" i="1"/>
  <c r="J3" i="9"/>
  <c r="I7" i="3"/>
  <c r="M272" i="9" l="1"/>
  <c r="L272" i="9"/>
  <c r="H18" i="9"/>
  <c r="G18" i="9"/>
  <c r="J5" i="9"/>
  <c r="L16" i="9"/>
  <c r="I7" i="9"/>
  <c r="K13" i="9"/>
  <c r="J7" i="9"/>
  <c r="I12" i="9"/>
  <c r="I5" i="9"/>
  <c r="K11" i="9"/>
  <c r="H16" i="9"/>
  <c r="K8" i="9"/>
  <c r="J13" i="9"/>
  <c r="K5" i="9"/>
  <c r="M16" i="9"/>
  <c r="K10" i="9"/>
  <c r="G16" i="9"/>
  <c r="I13" i="9"/>
  <c r="K6" i="9"/>
  <c r="G15" i="9"/>
  <c r="J17" i="9"/>
  <c r="I6" i="9"/>
  <c r="K12" i="9"/>
  <c r="G17" i="9"/>
  <c r="K9" i="9"/>
  <c r="L15" i="9"/>
  <c r="I8" i="9"/>
  <c r="M15" i="9"/>
  <c r="K7" i="9"/>
  <c r="J12" i="9"/>
  <c r="J10" i="9"/>
  <c r="J8" i="9"/>
  <c r="J9" i="9"/>
  <c r="J6" i="9"/>
  <c r="H17" i="9"/>
  <c r="I17" i="9"/>
  <c r="H15" i="9"/>
  <c r="I11" i="9"/>
  <c r="J11" i="9"/>
  <c r="I9" i="9"/>
  <c r="E13" i="9" l="1"/>
  <c r="B13" i="9" s="1"/>
  <c r="E18" i="9"/>
  <c r="B18" i="9" s="1"/>
  <c r="E11" i="9"/>
  <c r="B11" i="9" s="1"/>
  <c r="F272" i="9"/>
  <c r="B272" i="9" s="1"/>
  <c r="F15" i="9"/>
  <c r="E16" i="9"/>
  <c r="E10" i="9"/>
  <c r="B10" i="9" s="1"/>
  <c r="E7" i="9"/>
  <c r="B7" i="9" s="1"/>
  <c r="E9" i="9"/>
  <c r="B9" i="9" s="1"/>
  <c r="E17" i="9"/>
  <c r="B17" i="9" s="1"/>
  <c r="E15" i="9"/>
  <c r="E12" i="9"/>
  <c r="B12" i="9" s="1"/>
  <c r="F16" i="9"/>
  <c r="F14" i="9" s="1"/>
  <c r="E6" i="9"/>
  <c r="B6" i="9" s="1"/>
  <c r="E5" i="9"/>
  <c r="E8" i="9"/>
  <c r="B8" i="9" s="1"/>
  <c r="F19" i="9" l="1"/>
  <c r="F3" i="9" s="1"/>
  <c r="B16" i="9"/>
  <c r="E4" i="9"/>
  <c r="B5" i="9"/>
  <c r="E14" i="9"/>
  <c r="B15" i="9"/>
  <c r="E3" i="9" l="1"/>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<sst xmlns="http://schemas.openxmlformats.org/spreadsheetml/2006/main" count="4311" uniqueCount="3392">
  <si>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</si>
  <si>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</si>
  <si>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</si>
  <si>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</si>
  <si>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</si>
  <si>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</si>
  <si>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</si>
  <si>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</si>
  <si>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</si>
  <si>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</si>
  <si>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</si>
  <si>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</si>
  <si>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</si>
  <si>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</si>
  <si>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</si>
  <si>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</si>
  <si>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</si>
  <si>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</si>
  <si>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</si>
  <si>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</si>
  <si>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</si>
  <si>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</si>
  <si>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</si>
  <si>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</si>
  <si>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</si>
  <si>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</si>
  <si>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</si>
  <si>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</si>
  <si>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</si>
  <si>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</si>
  <si>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</si>
  <si>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HRVACE</t>
  </si>
  <si>
    <t>BILANCA</t>
  </si>
  <si>
    <t>RAS funkcijski</t>
  </si>
  <si>
    <t>Razina:</t>
  </si>
  <si>
    <t>22</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</si>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</sst>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7095874</v>
      </c>
      <c r="D2" s="6">
        <f>'PR-RAS'!E6</f>
        <v>7345694.2399999993</v>
      </c>
      <c r="E2" s="6">
        <v>0</v>
      </c>
      <c r="F2" s="6">
        <v>0</v>
      </c>
      <c r="G2" s="7">
        <f t="shared" ref="G2:G264" si="0">(B2/1000)*(C2*1+D2*2)</f>
        <v>21787.262479999998</v>
      </c>
      <c r="H2" s="7">
        <f t="shared" ref="H2:H264" si="1">ABS(C2-ROUND(C2,0))+ABS(D2-ROUND(D2,0))</f>
        <v>0.23999999929219484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1972107</v>
      </c>
      <c r="D3" s="1">
        <f>'PR-RAS'!E7</f>
        <v>983753.38</v>
      </c>
      <c r="E3" s="1">
        <v>0</v>
      </c>
      <c r="F3" s="1">
        <v>0</v>
      </c>
      <c r="G3" s="2">
        <f t="shared" si="0"/>
        <v>7879.2275199999995</v>
      </c>
      <c r="H3" s="2">
        <f t="shared" si="1"/>
        <v>0.38000000000465661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1900384</v>
      </c>
      <c r="D4" s="1">
        <f>'PR-RAS'!E8</f>
        <v>929245.79</v>
      </c>
      <c r="E4" s="1">
        <v>0</v>
      </c>
      <c r="F4" s="1">
        <v>0</v>
      </c>
      <c r="G4" s="2">
        <f t="shared" si="0"/>
        <v>11276.62674</v>
      </c>
      <c r="H4" s="2">
        <f t="shared" si="1"/>
        <v>0.2099999999627471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1900384</v>
      </c>
      <c r="D5" s="1">
        <f>'PR-RAS'!E9</f>
        <v>929245.79</v>
      </c>
      <c r="E5" s="1">
        <v>0</v>
      </c>
      <c r="F5" s="1">
        <v>0</v>
      </c>
      <c r="G5" s="2">
        <f t="shared" si="0"/>
        <v>15035.502320000001</v>
      </c>
      <c r="H5" s="2">
        <f t="shared" si="1"/>
        <v>0.2099999999627471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65982</v>
      </c>
      <c r="D19" s="1">
        <f>'PR-RAS'!E23</f>
        <v>39984.82</v>
      </c>
      <c r="E19" s="1">
        <v>0</v>
      </c>
      <c r="F19" s="1">
        <v>0</v>
      </c>
      <c r="G19" s="2">
        <f t="shared" si="0"/>
        <v>2627.12952</v>
      </c>
      <c r="H19" s="2">
        <f t="shared" si="1"/>
        <v>0.18000000000029104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65982</v>
      </c>
      <c r="D22" s="1">
        <f>'PR-RAS'!E26</f>
        <v>39984.82</v>
      </c>
      <c r="E22" s="1">
        <v>0</v>
      </c>
      <c r="F22" s="1">
        <v>0</v>
      </c>
      <c r="G22" s="2">
        <f t="shared" si="0"/>
        <v>3064.9844400000006</v>
      </c>
      <c r="H22" s="2">
        <f t="shared" si="1"/>
        <v>0.18000000000029104</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5741</v>
      </c>
      <c r="D25" s="1">
        <f>'PR-RAS'!E29</f>
        <v>14522.77</v>
      </c>
      <c r="E25" s="1">
        <v>0</v>
      </c>
      <c r="F25" s="1">
        <v>0</v>
      </c>
      <c r="G25" s="2">
        <f t="shared" si="0"/>
        <v>834.87696000000005</v>
      </c>
      <c r="H25" s="2">
        <f t="shared" si="1"/>
        <v>0.22999999999956344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5741</v>
      </c>
      <c r="D27" s="1">
        <f>'PR-RAS'!E31</f>
        <v>14522.77</v>
      </c>
      <c r="E27" s="1">
        <v>0</v>
      </c>
      <c r="F27" s="1">
        <v>0</v>
      </c>
      <c r="G27" s="2">
        <f t="shared" si="0"/>
        <v>904.45003999999994</v>
      </c>
      <c r="H27" s="2">
        <f t="shared" si="1"/>
        <v>0.22999999999956344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2471445</v>
      </c>
      <c r="D46" s="1">
        <f>'PR-RAS'!E50</f>
        <v>4118341.3099999996</v>
      </c>
      <c r="E46" s="1">
        <v>0</v>
      </c>
      <c r="F46" s="1">
        <v>0</v>
      </c>
      <c r="G46" s="2">
        <f t="shared" si="0"/>
        <v>481865.74289999995</v>
      </c>
      <c r="H46" s="2">
        <f t="shared" si="1"/>
        <v>0.30999999959021807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1493969</v>
      </c>
      <c r="D55" s="1">
        <f>'PR-RAS'!E59</f>
        <v>1740547.26</v>
      </c>
      <c r="E55" s="1">
        <v>0</v>
      </c>
      <c r="F55" s="1">
        <v>0</v>
      </c>
      <c r="G55" s="2">
        <f t="shared" si="0"/>
        <v>268653.43007999996</v>
      </c>
      <c r="H55" s="2">
        <f t="shared" si="1"/>
        <v>0.26000000000931323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1196871</v>
      </c>
      <c r="D56" s="1">
        <f>'PR-RAS'!E60</f>
        <v>1740547.26</v>
      </c>
      <c r="E56" s="1">
        <v>0</v>
      </c>
      <c r="F56" s="1">
        <v>0</v>
      </c>
      <c r="G56" s="2">
        <f t="shared" si="0"/>
        <v>257288.10359999997</v>
      </c>
      <c r="H56" s="2">
        <f t="shared" si="1"/>
        <v>0.26000000000931323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297098</v>
      </c>
      <c r="D57" s="1">
        <f>'PR-RAS'!E61</f>
        <v>0</v>
      </c>
      <c r="E57" s="1">
        <v>0</v>
      </c>
      <c r="F57" s="1">
        <v>0</v>
      </c>
      <c r="G57" s="2">
        <f t="shared" si="0"/>
        <v>16637.488000000001</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49512</v>
      </c>
      <c r="D58" s="1">
        <f>'PR-RAS'!E62</f>
        <v>0</v>
      </c>
      <c r="E58" s="1">
        <v>0</v>
      </c>
      <c r="F58" s="1">
        <v>0</v>
      </c>
      <c r="G58" s="2">
        <f t="shared" si="0"/>
        <v>2822.1840000000002</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49512</v>
      </c>
      <c r="D59" s="1">
        <f>'PR-RAS'!E63</f>
        <v>0</v>
      </c>
      <c r="E59" s="1">
        <v>0</v>
      </c>
      <c r="F59" s="1">
        <v>0</v>
      </c>
      <c r="G59" s="2">
        <f t="shared" si="0"/>
        <v>2871.6960000000004</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927964</v>
      </c>
      <c r="D70" s="1">
        <f>'PR-RAS'!E74</f>
        <v>2377794.0499999998</v>
      </c>
      <c r="E70" s="1">
        <v>0</v>
      </c>
      <c r="F70" s="1">
        <v>0</v>
      </c>
      <c r="G70" s="2">
        <f t="shared" si="0"/>
        <v>392165.09490000003</v>
      </c>
      <c r="H70" s="2">
        <f t="shared" si="1"/>
        <v>4.9999999813735485E-2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927964</v>
      </c>
      <c r="D71" s="1">
        <f>'PR-RAS'!E75</f>
        <v>1021532.8</v>
      </c>
      <c r="E71" s="1">
        <v>0</v>
      </c>
      <c r="F71" s="1">
        <v>0</v>
      </c>
      <c r="G71" s="2">
        <f t="shared" si="0"/>
        <v>207972.07200000001</v>
      </c>
      <c r="H71" s="2">
        <f t="shared" si="1"/>
        <v>0.19999999995343387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1356261.25</v>
      </c>
      <c r="E72" s="1">
        <v>0</v>
      </c>
      <c r="F72" s="1">
        <v>0</v>
      </c>
      <c r="G72" s="2">
        <f t="shared" si="0"/>
        <v>192589.09749999997</v>
      </c>
      <c r="H72" s="2">
        <f t="shared" si="1"/>
        <v>0.25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2110344</v>
      </c>
      <c r="D78" s="1">
        <f>'PR-RAS'!E82</f>
        <v>1677985.63</v>
      </c>
      <c r="E78" s="1">
        <v>0</v>
      </c>
      <c r="F78" s="1">
        <v>0</v>
      </c>
      <c r="G78" s="2">
        <f t="shared" si="0"/>
        <v>420906.27502</v>
      </c>
      <c r="H78" s="2">
        <f t="shared" si="1"/>
        <v>0.37000000011175871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384.15000000000003</v>
      </c>
      <c r="E79" s="1">
        <v>0</v>
      </c>
      <c r="F79" s="1">
        <v>0</v>
      </c>
      <c r="G79" s="2">
        <f t="shared" si="0"/>
        <v>59.927400000000006</v>
      </c>
      <c r="H79" s="2">
        <f t="shared" si="1"/>
        <v>0.15000000000003411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17.739999999999998</v>
      </c>
      <c r="E81" s="1">
        <v>0</v>
      </c>
      <c r="F81" s="1">
        <v>0</v>
      </c>
      <c r="G81" s="2">
        <f t="shared" si="0"/>
        <v>2.8383999999999996</v>
      </c>
      <c r="H81" s="2">
        <f t="shared" si="1"/>
        <v>0.26000000000000156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366.41</v>
      </c>
      <c r="E82" s="1">
        <v>0</v>
      </c>
      <c r="F82" s="1">
        <v>0</v>
      </c>
      <c r="G82" s="2">
        <f t="shared" si="0"/>
        <v>59.358420000000002</v>
      </c>
      <c r="H82" s="2">
        <f t="shared" si="1"/>
        <v>0.41000000000002501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2110344</v>
      </c>
      <c r="D87" s="1">
        <f>'PR-RAS'!E91</f>
        <v>1677601.48</v>
      </c>
      <c r="E87" s="1">
        <v>0</v>
      </c>
      <c r="F87" s="1">
        <v>0</v>
      </c>
      <c r="G87" s="2">
        <f t="shared" si="0"/>
        <v>470037.03855999996</v>
      </c>
      <c r="H87" s="2">
        <f t="shared" si="1"/>
        <v>0.47999999998137355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34255</v>
      </c>
      <c r="D89" s="1">
        <f>'PR-RAS'!E93</f>
        <v>17566</v>
      </c>
      <c r="E89" s="1">
        <v>0</v>
      </c>
      <c r="F89" s="1">
        <v>0</v>
      </c>
      <c r="G89" s="2">
        <f t="shared" si="0"/>
        <v>6106.0559999999996</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2073721</v>
      </c>
      <c r="D90" s="1">
        <f>'PR-RAS'!E94</f>
        <v>1660035.48</v>
      </c>
      <c r="E90" s="1">
        <v>0</v>
      </c>
      <c r="F90" s="1">
        <v>0</v>
      </c>
      <c r="G90" s="2">
        <f t="shared" si="0"/>
        <v>480047.48443999997</v>
      </c>
      <c r="H90" s="2">
        <f t="shared" si="1"/>
        <v>0.47999999998137355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2368</v>
      </c>
      <c r="D93" s="1">
        <f>'PR-RAS'!E97</f>
        <v>0</v>
      </c>
      <c r="E93" s="1">
        <v>0</v>
      </c>
      <c r="F93" s="1">
        <v>0</v>
      </c>
      <c r="G93" s="2">
        <f t="shared" si="0"/>
        <v>217.85599999999999</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541978</v>
      </c>
      <c r="D102" s="1">
        <f>'PR-RAS'!E106</f>
        <v>565613.92000000004</v>
      </c>
      <c r="E102" s="1">
        <v>0</v>
      </c>
      <c r="F102" s="1">
        <v>0</v>
      </c>
      <c r="G102" s="2">
        <f t="shared" si="0"/>
        <v>168993.78984000001</v>
      </c>
      <c r="H102" s="2">
        <f t="shared" si="1"/>
        <v>7.9999999958090484E-2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82696</v>
      </c>
      <c r="D103" s="1">
        <f>'PR-RAS'!E107</f>
        <v>0.02</v>
      </c>
      <c r="E103" s="1">
        <v>0</v>
      </c>
      <c r="F103" s="1">
        <v>0</v>
      </c>
      <c r="G103" s="2">
        <f t="shared" si="0"/>
        <v>8434.996079999999</v>
      </c>
      <c r="H103" s="2">
        <f t="shared" si="1"/>
        <v>0.02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82696</v>
      </c>
      <c r="D105" s="1">
        <f>'PR-RAS'!E109</f>
        <v>0.02</v>
      </c>
      <c r="E105" s="1">
        <v>0</v>
      </c>
      <c r="F105" s="1">
        <v>0</v>
      </c>
      <c r="G105" s="2">
        <f t="shared" si="0"/>
        <v>8600.3881599999986</v>
      </c>
      <c r="H105" s="2">
        <f t="shared" si="1"/>
        <v>0.02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76569</v>
      </c>
      <c r="D108" s="1">
        <f>'PR-RAS'!E112</f>
        <v>105699.08</v>
      </c>
      <c r="E108" s="1">
        <v>0</v>
      </c>
      <c r="F108" s="1">
        <v>0</v>
      </c>
      <c r="G108" s="2">
        <f t="shared" si="0"/>
        <v>30812.486120000001</v>
      </c>
      <c r="H108" s="2">
        <f t="shared" si="1"/>
        <v>8.000000000174623E-2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76569</v>
      </c>
      <c r="D110" s="1">
        <f>'PR-RAS'!E114</f>
        <v>105699.08</v>
      </c>
      <c r="E110" s="1">
        <v>0</v>
      </c>
      <c r="F110" s="1">
        <v>0</v>
      </c>
      <c r="G110" s="2">
        <f t="shared" si="0"/>
        <v>31388.420440000002</v>
      </c>
      <c r="H110" s="2">
        <f t="shared" si="1"/>
        <v>8.000000000174623E-2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382713</v>
      </c>
      <c r="D116" s="1">
        <f>'PR-RAS'!E120</f>
        <v>459914.82</v>
      </c>
      <c r="E116" s="1">
        <v>0</v>
      </c>
      <c r="F116" s="1">
        <v>0</v>
      </c>
      <c r="G116" s="2">
        <f t="shared" si="0"/>
        <v>149792.40360000002</v>
      </c>
      <c r="H116" s="2">
        <f t="shared" si="1"/>
        <v>0.17999999999301508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21876</v>
      </c>
      <c r="D117" s="1">
        <f>'PR-RAS'!E121</f>
        <v>12684.96</v>
      </c>
      <c r="E117" s="1">
        <v>0</v>
      </c>
      <c r="F117" s="1">
        <v>0</v>
      </c>
      <c r="G117" s="2">
        <f t="shared" si="0"/>
        <v>5480.5267199999998</v>
      </c>
      <c r="H117" s="2">
        <f t="shared" si="1"/>
        <v>4.0000000000873115E-2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360837</v>
      </c>
      <c r="D118" s="1">
        <f>'PR-RAS'!E122</f>
        <v>447229.86</v>
      </c>
      <c r="E118" s="1">
        <v>0</v>
      </c>
      <c r="F118" s="1">
        <v>0</v>
      </c>
      <c r="G118" s="2">
        <f t="shared" si="0"/>
        <v>146869.71624000001</v>
      </c>
      <c r="H118" s="2">
        <f t="shared" si="1"/>
        <v>0.14000000001396984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5117008</v>
      </c>
      <c r="D147" s="1">
        <f>'PR-RAS'!E151</f>
        <v>5970221.1099999994</v>
      </c>
      <c r="E147" s="1">
        <v>0</v>
      </c>
      <c r="F147" s="1">
        <v>0</v>
      </c>
      <c r="G147" s="2">
        <f t="shared" si="0"/>
        <v>2490387.7321199998</v>
      </c>
      <c r="H147" s="2">
        <f t="shared" si="1"/>
        <v>0.10999999940395355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1247190</v>
      </c>
      <c r="D148" s="1">
        <f>'PR-RAS'!E152</f>
        <v>2057950.62</v>
      </c>
      <c r="E148" s="1">
        <v>0</v>
      </c>
      <c r="F148" s="1">
        <v>0</v>
      </c>
      <c r="G148" s="2">
        <f t="shared" si="0"/>
        <v>788374.41227999993</v>
      </c>
      <c r="H148" s="2">
        <f t="shared" si="1"/>
        <v>0.37999999988824129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1002660</v>
      </c>
      <c r="D149" s="1">
        <f>'PR-RAS'!E153</f>
        <v>1738290.95</v>
      </c>
      <c r="E149" s="1">
        <v>0</v>
      </c>
      <c r="F149" s="1">
        <v>0</v>
      </c>
      <c r="G149" s="2">
        <f t="shared" si="0"/>
        <v>662927.80119999999</v>
      </c>
      <c r="H149" s="2">
        <f t="shared" si="1"/>
        <v>5.0000000046566129E-2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1002660</v>
      </c>
      <c r="D150" s="1">
        <f>'PR-RAS'!E154</f>
        <v>1738290.95</v>
      </c>
      <c r="E150" s="1">
        <v>0</v>
      </c>
      <c r="F150" s="1">
        <v>0</v>
      </c>
      <c r="G150" s="2">
        <f t="shared" si="0"/>
        <v>667407.04310000001</v>
      </c>
      <c r="H150" s="2">
        <f t="shared" si="1"/>
        <v>5.0000000046566129E-2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35583</v>
      </c>
      <c r="D154" s="1">
        <f>'PR-RAS'!E158</f>
        <v>10590.84</v>
      </c>
      <c r="E154" s="1">
        <v>0</v>
      </c>
      <c r="F154" s="1">
        <v>0</v>
      </c>
      <c r="G154" s="2">
        <f t="shared" si="0"/>
        <v>8684.99604</v>
      </c>
      <c r="H154" s="2">
        <f t="shared" si="1"/>
        <v>0.15999999999985448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208947</v>
      </c>
      <c r="D155" s="1">
        <f>'PR-RAS'!E159</f>
        <v>309068.83</v>
      </c>
      <c r="E155" s="1">
        <v>0</v>
      </c>
      <c r="F155" s="1">
        <v>0</v>
      </c>
      <c r="G155" s="2">
        <f t="shared" si="0"/>
        <v>127371.03764000001</v>
      </c>
      <c r="H155" s="2">
        <f t="shared" si="1"/>
        <v>0.16999999998370185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165441</v>
      </c>
      <c r="D157" s="1">
        <f>'PR-RAS'!E161</f>
        <v>309068.83</v>
      </c>
      <c r="E157" s="1">
        <v>0</v>
      </c>
      <c r="F157" s="1">
        <v>0</v>
      </c>
      <c r="G157" s="2">
        <f t="shared" si="0"/>
        <v>122238.27096000001</v>
      </c>
      <c r="H157" s="2">
        <f t="shared" si="1"/>
        <v>0.16999999998370185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43506</v>
      </c>
      <c r="D158" s="1">
        <f>'PR-RAS'!E162</f>
        <v>0</v>
      </c>
      <c r="E158" s="1">
        <v>0</v>
      </c>
      <c r="F158" s="1">
        <v>0</v>
      </c>
      <c r="G158" s="2">
        <f t="shared" si="0"/>
        <v>6830.442</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1461911</v>
      </c>
      <c r="D159" s="1">
        <f>'PR-RAS'!E163</f>
        <v>1622284.8199999998</v>
      </c>
      <c r="E159" s="1">
        <v>0</v>
      </c>
      <c r="F159" s="1">
        <v>0</v>
      </c>
      <c r="G159" s="2">
        <f t="shared" si="0"/>
        <v>743623.94111999997</v>
      </c>
      <c r="H159" s="2">
        <f t="shared" si="1"/>
        <v>0.18000000016763806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31281</v>
      </c>
      <c r="D160" s="1">
        <f>'PR-RAS'!E164</f>
        <v>155198.5</v>
      </c>
      <c r="E160" s="1">
        <v>0</v>
      </c>
      <c r="F160" s="1">
        <v>0</v>
      </c>
      <c r="G160" s="2">
        <f t="shared" si="0"/>
        <v>54326.802000000003</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635</v>
      </c>
      <c r="D161" s="1">
        <f>'PR-RAS'!E165</f>
        <v>4868</v>
      </c>
      <c r="E161" s="1">
        <v>0</v>
      </c>
      <c r="F161" s="1">
        <v>0</v>
      </c>
      <c r="G161" s="2">
        <f t="shared" si="0"/>
        <v>1659.3600000000001</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19142</v>
      </c>
      <c r="D162" s="1">
        <f>'PR-RAS'!E166</f>
        <v>36614</v>
      </c>
      <c r="E162" s="1">
        <v>0</v>
      </c>
      <c r="F162" s="1">
        <v>0</v>
      </c>
      <c r="G162" s="2">
        <f t="shared" si="0"/>
        <v>14871.57</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102956.5</v>
      </c>
      <c r="E163" s="1">
        <v>0</v>
      </c>
      <c r="F163" s="1">
        <v>0</v>
      </c>
      <c r="G163" s="2">
        <f t="shared" si="0"/>
        <v>33357.906000000003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11504</v>
      </c>
      <c r="D164" s="1">
        <f>'PR-RAS'!E168</f>
        <v>10760</v>
      </c>
      <c r="E164" s="1">
        <v>0</v>
      </c>
      <c r="F164" s="1">
        <v>0</v>
      </c>
      <c r="G164" s="2">
        <f t="shared" si="0"/>
        <v>5382.9120000000003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583117</v>
      </c>
      <c r="D165" s="1">
        <f>'PR-RAS'!E169</f>
        <v>788624.05999999994</v>
      </c>
      <c r="E165" s="1">
        <v>0</v>
      </c>
      <c r="F165" s="1">
        <v>0</v>
      </c>
      <c r="G165" s="2">
        <f t="shared" si="0"/>
        <v>354299.87968000001</v>
      </c>
      <c r="H165" s="2">
        <f t="shared" si="1"/>
        <v>5.9999999939464033E-2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60565</v>
      </c>
      <c r="D166" s="1">
        <f>'PR-RAS'!E170</f>
        <v>151650.51999999999</v>
      </c>
      <c r="E166" s="1">
        <v>0</v>
      </c>
      <c r="F166" s="1">
        <v>0</v>
      </c>
      <c r="G166" s="2">
        <f t="shared" si="0"/>
        <v>60037.8966</v>
      </c>
      <c r="H166" s="2">
        <f t="shared" si="1"/>
        <v>0.48000000001047738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333977</v>
      </c>
      <c r="D168" s="1">
        <f>'PR-RAS'!E172</f>
        <v>495257.21</v>
      </c>
      <c r="E168" s="1">
        <v>0</v>
      </c>
      <c r="F168" s="1">
        <v>0</v>
      </c>
      <c r="G168" s="2">
        <f t="shared" si="0"/>
        <v>221190.06714</v>
      </c>
      <c r="H168" s="2">
        <f t="shared" si="1"/>
        <v>0.21000000002095476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188575</v>
      </c>
      <c r="D169" s="1">
        <f>'PR-RAS'!E173</f>
        <v>141716.32999999999</v>
      </c>
      <c r="E169" s="1">
        <v>0</v>
      </c>
      <c r="F169" s="1">
        <v>0</v>
      </c>
      <c r="G169" s="2">
        <f t="shared" si="0"/>
        <v>79297.28688</v>
      </c>
      <c r="H169" s="2">
        <f t="shared" si="1"/>
        <v>0.32999999998719431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586689</v>
      </c>
      <c r="D173" s="1">
        <f>'PR-RAS'!E177</f>
        <v>541678.22</v>
      </c>
      <c r="E173" s="1">
        <v>0</v>
      </c>
      <c r="F173" s="1">
        <v>0</v>
      </c>
      <c r="G173" s="2">
        <f t="shared" si="0"/>
        <v>287247.81567999994</v>
      </c>
      <c r="H173" s="2">
        <f t="shared" si="1"/>
        <v>0.21999999997206032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48581</v>
      </c>
      <c r="D174" s="1">
        <f>'PR-RAS'!E178</f>
        <v>64552.73</v>
      </c>
      <c r="E174" s="1">
        <v>0</v>
      </c>
      <c r="F174" s="1">
        <v>0</v>
      </c>
      <c r="G174" s="2">
        <f t="shared" si="0"/>
        <v>30739.757580000001</v>
      </c>
      <c r="H174" s="2">
        <f t="shared" si="1"/>
        <v>0.26999999999679858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13750</v>
      </c>
      <c r="D176" s="1">
        <f>'PR-RAS'!E180</f>
        <v>22700</v>
      </c>
      <c r="E176" s="1">
        <v>0</v>
      </c>
      <c r="F176" s="1">
        <v>0</v>
      </c>
      <c r="G176" s="2">
        <f t="shared" si="0"/>
        <v>10351.25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244659</v>
      </c>
      <c r="D177" s="1">
        <f>'PR-RAS'!E181</f>
        <v>99630.35</v>
      </c>
      <c r="E177" s="1">
        <v>0</v>
      </c>
      <c r="F177" s="1">
        <v>0</v>
      </c>
      <c r="G177" s="2">
        <f t="shared" si="0"/>
        <v>78129.867199999993</v>
      </c>
      <c r="H177" s="2">
        <f t="shared" si="1"/>
        <v>0.35000000000582077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24040</v>
      </c>
      <c r="D179" s="1">
        <f>'PR-RAS'!E183</f>
        <v>32552.5</v>
      </c>
      <c r="E179" s="1">
        <v>0</v>
      </c>
      <c r="F179" s="1">
        <v>0</v>
      </c>
      <c r="G179" s="2">
        <f t="shared" si="0"/>
        <v>15867.81</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241354</v>
      </c>
      <c r="D180" s="1">
        <f>'PR-RAS'!E184</f>
        <v>283016.59999999998</v>
      </c>
      <c r="E180" s="1">
        <v>0</v>
      </c>
      <c r="F180" s="1">
        <v>0</v>
      </c>
      <c r="G180" s="2">
        <f t="shared" si="0"/>
        <v>144522.3088</v>
      </c>
      <c r="H180" s="2">
        <f t="shared" si="1"/>
        <v>0.40000000002328306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3420</v>
      </c>
      <c r="D181" s="1">
        <f>'PR-RAS'!E185</f>
        <v>16975.46</v>
      </c>
      <c r="E181" s="1">
        <v>0</v>
      </c>
      <c r="F181" s="1">
        <v>0</v>
      </c>
      <c r="G181" s="2">
        <f t="shared" si="0"/>
        <v>6726.7655999999997</v>
      </c>
      <c r="H181" s="2">
        <f t="shared" si="1"/>
        <v>0.45999999999912689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10885</v>
      </c>
      <c r="D182" s="1">
        <f>'PR-RAS'!E186</f>
        <v>22250.58</v>
      </c>
      <c r="E182" s="1">
        <v>0</v>
      </c>
      <c r="F182" s="1">
        <v>0</v>
      </c>
      <c r="G182" s="2">
        <f t="shared" si="0"/>
        <v>10024.89496</v>
      </c>
      <c r="H182" s="2">
        <f t="shared" si="1"/>
        <v>0.41999999999825377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260824</v>
      </c>
      <c r="D184" s="1">
        <f>'PR-RAS'!E188</f>
        <v>136784.04</v>
      </c>
      <c r="E184" s="1">
        <v>0</v>
      </c>
      <c r="F184" s="1">
        <v>0</v>
      </c>
      <c r="G184" s="2">
        <f t="shared" si="0"/>
        <v>97793.750640000013</v>
      </c>
      <c r="H184" s="2">
        <f t="shared" si="1"/>
        <v>4.0000000008149073E-2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173811</v>
      </c>
      <c r="D185" s="1">
        <f>'PR-RAS'!E189</f>
        <v>27564.18</v>
      </c>
      <c r="E185" s="1">
        <v>0</v>
      </c>
      <c r="F185" s="1">
        <v>0</v>
      </c>
      <c r="G185" s="2">
        <f t="shared" si="0"/>
        <v>42124.842239999998</v>
      </c>
      <c r="H185" s="2">
        <f t="shared" si="1"/>
        <v>0.18000000000029104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9413</v>
      </c>
      <c r="D186" s="1">
        <f>'PR-RAS'!E190</f>
        <v>9491.64</v>
      </c>
      <c r="E186" s="1">
        <v>0</v>
      </c>
      <c r="F186" s="1">
        <v>0</v>
      </c>
      <c r="G186" s="2">
        <f t="shared" si="0"/>
        <v>5253.3117999999995</v>
      </c>
      <c r="H186" s="2">
        <f t="shared" si="1"/>
        <v>0.36000000000058208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62309</v>
      </c>
      <c r="D187" s="1">
        <f>'PR-RAS'!E191</f>
        <v>77537.13</v>
      </c>
      <c r="E187" s="1">
        <v>0</v>
      </c>
      <c r="F187" s="1">
        <v>0</v>
      </c>
      <c r="G187" s="2">
        <f t="shared" si="0"/>
        <v>40433.286359999998</v>
      </c>
      <c r="H187" s="2">
        <f t="shared" si="1"/>
        <v>0.13000000000465661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5426</v>
      </c>
      <c r="D188" s="1">
        <f>'PR-RAS'!E192</f>
        <v>0</v>
      </c>
      <c r="E188" s="1">
        <v>0</v>
      </c>
      <c r="F188" s="1">
        <v>0</v>
      </c>
      <c r="G188" s="2">
        <f t="shared" si="0"/>
        <v>1014.662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9865</v>
      </c>
      <c r="D191" s="1">
        <f>'PR-RAS'!E195</f>
        <v>22191.09</v>
      </c>
      <c r="E191" s="1">
        <v>0</v>
      </c>
      <c r="F191" s="1">
        <v>0</v>
      </c>
      <c r="G191" s="2">
        <f t="shared" si="0"/>
        <v>10306.9642</v>
      </c>
      <c r="H191" s="2">
        <f t="shared" si="1"/>
        <v>9.0000000000145519E-2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34415</v>
      </c>
      <c r="D192" s="1">
        <f>'PR-RAS'!E196</f>
        <v>9150.7799999999988</v>
      </c>
      <c r="E192" s="1">
        <v>0</v>
      </c>
      <c r="F192" s="1">
        <v>0</v>
      </c>
      <c r="G192" s="2">
        <f t="shared" si="0"/>
        <v>10068.86296</v>
      </c>
      <c r="H192" s="2">
        <f t="shared" si="1"/>
        <v>0.22000000000116415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34415</v>
      </c>
      <c r="D206" s="1">
        <f>'PR-RAS'!E210</f>
        <v>9150.7799999999988</v>
      </c>
      <c r="E206" s="1">
        <v>0</v>
      </c>
      <c r="F206" s="1">
        <v>0</v>
      </c>
      <c r="G206" s="2">
        <f t="shared" si="0"/>
        <v>10806.894799999998</v>
      </c>
      <c r="H206" s="2">
        <f t="shared" si="1"/>
        <v>0.22000000000116415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17045</v>
      </c>
      <c r="D207" s="1">
        <f>'PR-RAS'!E211</f>
        <v>8593.4699999999993</v>
      </c>
      <c r="E207" s="1">
        <v>0</v>
      </c>
      <c r="F207" s="1">
        <v>0</v>
      </c>
      <c r="G207" s="2">
        <f t="shared" si="0"/>
        <v>7051.7796399999997</v>
      </c>
      <c r="H207" s="2">
        <f t="shared" si="1"/>
        <v>0.46999999999934516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17370</v>
      </c>
      <c r="D209" s="1">
        <f>'PR-RAS'!E213</f>
        <v>557.30999999999995</v>
      </c>
      <c r="E209" s="1">
        <v>0</v>
      </c>
      <c r="F209" s="1">
        <v>0</v>
      </c>
      <c r="G209" s="2">
        <f t="shared" si="0"/>
        <v>3844.8009599999996</v>
      </c>
      <c r="H209" s="2">
        <f t="shared" si="1"/>
        <v>0.30999999999994543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14900</v>
      </c>
      <c r="D211" s="1">
        <f>'PR-RAS'!E215</f>
        <v>0</v>
      </c>
      <c r="E211" s="1">
        <v>0</v>
      </c>
      <c r="F211" s="1">
        <v>0</v>
      </c>
      <c r="G211" s="2">
        <f t="shared" si="0"/>
        <v>3129</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14900</v>
      </c>
      <c r="D215" s="1">
        <f>'PR-RAS'!E219</f>
        <v>0</v>
      </c>
      <c r="E215" s="1">
        <v>0</v>
      </c>
      <c r="F215" s="1">
        <v>0</v>
      </c>
      <c r="G215" s="2">
        <f t="shared" si="0"/>
        <v>3188.6</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14900</v>
      </c>
      <c r="D218" s="1">
        <f>'PR-RAS'!E222</f>
        <v>0</v>
      </c>
      <c r="E218" s="1">
        <v>0</v>
      </c>
      <c r="F218" s="1">
        <v>0</v>
      </c>
      <c r="G218" s="2">
        <f t="shared" si="0"/>
        <v>3233.3</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737050</v>
      </c>
      <c r="D220" s="1">
        <f>'PR-RAS'!E224</f>
        <v>716115.32</v>
      </c>
      <c r="E220" s="1">
        <v>0</v>
      </c>
      <c r="F220" s="1">
        <v>0</v>
      </c>
      <c r="G220" s="2">
        <f t="shared" si="0"/>
        <v>475072.4601599999</v>
      </c>
      <c r="H220" s="2">
        <f t="shared" si="1"/>
        <v>0.31999999994877726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737050</v>
      </c>
      <c r="D236" s="1">
        <f>'PR-RAS'!E240</f>
        <v>716115.32</v>
      </c>
      <c r="E236" s="1">
        <v>0</v>
      </c>
      <c r="F236" s="1">
        <v>0</v>
      </c>
      <c r="G236" s="2">
        <f t="shared" si="0"/>
        <v>509780.95039999991</v>
      </c>
      <c r="H236" s="2">
        <f t="shared" si="1"/>
        <v>0.31999999994877726</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737050</v>
      </c>
      <c r="D237" s="1">
        <f>'PR-RAS'!E241</f>
        <v>716115.32</v>
      </c>
      <c r="E237" s="1">
        <v>0</v>
      </c>
      <c r="F237" s="1">
        <v>0</v>
      </c>
      <c r="G237" s="2">
        <f t="shared" si="0"/>
        <v>511950.23103999987</v>
      </c>
      <c r="H237" s="2">
        <f t="shared" si="1"/>
        <v>0.31999999994877726</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503651</v>
      </c>
      <c r="D248" s="1">
        <f>'PR-RAS'!E252</f>
        <v>645202.6</v>
      </c>
      <c r="E248" s="1">
        <v>0</v>
      </c>
      <c r="F248" s="1">
        <v>0</v>
      </c>
      <c r="G248" s="2">
        <f t="shared" si="0"/>
        <v>443131.88139999995</v>
      </c>
      <c r="H248" s="2">
        <f t="shared" si="1"/>
        <v>0.40000000002328306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503651</v>
      </c>
      <c r="D255" s="1">
        <f>'PR-RAS'!E259</f>
        <v>645202.6</v>
      </c>
      <c r="E255" s="1">
        <v>0</v>
      </c>
      <c r="F255" s="1">
        <v>0</v>
      </c>
      <c r="G255" s="2">
        <f t="shared" si="0"/>
        <v>455690.27480000001</v>
      </c>
      <c r="H255" s="2">
        <f t="shared" si="1"/>
        <v>0.40000000002328306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344829</v>
      </c>
      <c r="D256" s="1">
        <f>'PR-RAS'!E260</f>
        <v>414523</v>
      </c>
      <c r="E256" s="1">
        <v>0</v>
      </c>
      <c r="F256" s="1">
        <v>0</v>
      </c>
      <c r="G256" s="2">
        <f t="shared" si="0"/>
        <v>299338.125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158822</v>
      </c>
      <c r="D257" s="1">
        <f>'PR-RAS'!E261</f>
        <v>230679.6</v>
      </c>
      <c r="E257" s="1">
        <v>0</v>
      </c>
      <c r="F257" s="1">
        <v>0</v>
      </c>
      <c r="G257" s="2">
        <f t="shared" si="0"/>
        <v>158766.3872</v>
      </c>
      <c r="H257" s="2">
        <f t="shared" si="1"/>
        <v>0.39999999999417923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1117891</v>
      </c>
      <c r="D259" s="1">
        <f>'PR-RAS'!E263</f>
        <v>919516.97</v>
      </c>
      <c r="E259" s="1">
        <v>0</v>
      </c>
      <c r="F259" s="1">
        <v>0</v>
      </c>
      <c r="G259" s="2">
        <f t="shared" si="0"/>
        <v>762886.63451999996</v>
      </c>
      <c r="H259" s="2">
        <f t="shared" si="1"/>
        <v>3.0000000027939677E-2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851493</v>
      </c>
      <c r="D260" s="1">
        <f>'PR-RAS'!E264</f>
        <v>734087.25</v>
      </c>
      <c r="E260" s="1">
        <v>0</v>
      </c>
      <c r="F260" s="1">
        <v>0</v>
      </c>
      <c r="G260" s="2">
        <f t="shared" si="0"/>
        <v>600793.88250000007</v>
      </c>
      <c r="H260" s="2">
        <f t="shared" si="1"/>
        <v>0.25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851493</v>
      </c>
      <c r="D261" s="1">
        <f>'PR-RAS'!E265</f>
        <v>734087.25</v>
      </c>
      <c r="E261" s="1">
        <v>0</v>
      </c>
      <c r="F261" s="1">
        <v>0</v>
      </c>
      <c r="G261" s="2">
        <f t="shared" si="0"/>
        <v>603113.55000000005</v>
      </c>
      <c r="H261" s="2">
        <f t="shared" si="1"/>
        <v>0.25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261398</v>
      </c>
      <c r="D264" s="1">
        <f>'PR-RAS'!E268</f>
        <v>176429.72</v>
      </c>
      <c r="E264" s="1">
        <v>0</v>
      </c>
      <c r="F264" s="1">
        <v>0</v>
      </c>
      <c r="G264" s="2">
        <f t="shared" si="0"/>
        <v>161549.70671999999</v>
      </c>
      <c r="H264" s="2">
        <f t="shared" si="1"/>
        <v>0.27999999999883585</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67220</v>
      </c>
      <c r="D265" s="1">
        <f>'PR-RAS'!E269</f>
        <v>20000</v>
      </c>
      <c r="E265" s="1">
        <v>0</v>
      </c>
      <c r="F265" s="1">
        <v>0</v>
      </c>
      <c r="G265" s="2">
        <f t="shared" ref="G265:G521" si="8">(B265/1000)*(C265*1+D265*2)</f>
        <v>28306.080000000002</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194178</v>
      </c>
      <c r="D266" s="1">
        <f>'PR-RAS'!E270</f>
        <v>156429.72</v>
      </c>
      <c r="E266" s="1">
        <v>0</v>
      </c>
      <c r="F266" s="1">
        <v>0</v>
      </c>
      <c r="G266" s="2">
        <f t="shared" si="8"/>
        <v>134364.9216</v>
      </c>
      <c r="H266" s="2">
        <f t="shared" si="9"/>
        <v>0.27999999999883585</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5000</v>
      </c>
      <c r="D269" s="1">
        <f>'PR-RAS'!E273</f>
        <v>9000</v>
      </c>
      <c r="E269" s="1">
        <v>0</v>
      </c>
      <c r="F269" s="1">
        <v>0</v>
      </c>
      <c r="G269" s="2">
        <f t="shared" si="8"/>
        <v>6164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5000</v>
      </c>
      <c r="D270" s="1">
        <f>'PR-RAS'!E274</f>
        <v>9000</v>
      </c>
      <c r="E270" s="1">
        <v>0</v>
      </c>
      <c r="F270" s="1">
        <v>0</v>
      </c>
      <c r="G270" s="2">
        <f t="shared" si="8"/>
        <v>6187</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5117008</v>
      </c>
      <c r="D285" s="1">
        <f>'PR-RAS'!E289</f>
        <v>5970221.1099999994</v>
      </c>
      <c r="E285" s="1">
        <v>0</v>
      </c>
      <c r="F285" s="1">
        <v>0</v>
      </c>
      <c r="G285" s="2">
        <f t="shared" si="8"/>
        <v>4844315.8624799997</v>
      </c>
      <c r="H285" s="2">
        <f t="shared" si="9"/>
        <v>0.10999999940395355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1978866</v>
      </c>
      <c r="D286" s="1">
        <f>'PR-RAS'!E290</f>
        <v>1375473.13</v>
      </c>
      <c r="E286" s="1">
        <v>0</v>
      </c>
      <c r="F286" s="1">
        <v>0</v>
      </c>
      <c r="G286" s="2">
        <f t="shared" si="8"/>
        <v>1347996.4940999998</v>
      </c>
      <c r="H286" s="2">
        <f t="shared" si="9"/>
        <v>0.12999999988824129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640579</v>
      </c>
      <c r="D288" s="1">
        <f>'PR-RAS'!E292</f>
        <v>0</v>
      </c>
      <c r="E288" s="1">
        <v>0</v>
      </c>
      <c r="F288" s="1">
        <v>0</v>
      </c>
      <c r="G288" s="2">
        <f t="shared" si="8"/>
        <v>183846.17299999998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1144917</v>
      </c>
      <c r="E289" s="1">
        <v>0</v>
      </c>
      <c r="F289" s="1">
        <v>0</v>
      </c>
      <c r="G289" s="2">
        <f t="shared" si="8"/>
        <v>659472.19199999992</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651050</v>
      </c>
      <c r="D290" s="1">
        <f>'PR-RAS'!E294</f>
        <v>345689.91</v>
      </c>
      <c r="E290" s="1">
        <v>0</v>
      </c>
      <c r="F290" s="1">
        <v>0</v>
      </c>
      <c r="G290" s="2">
        <f t="shared" si="8"/>
        <v>387962.2179799999</v>
      </c>
      <c r="H290" s="2">
        <f t="shared" si="9"/>
        <v>9.0000000025611371E-2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51200</v>
      </c>
      <c r="D293" s="1">
        <f>'PR-RAS'!E298</f>
        <v>2000</v>
      </c>
      <c r="E293" s="1">
        <v>0</v>
      </c>
      <c r="F293" s="1">
        <v>0</v>
      </c>
      <c r="G293" s="2">
        <f t="shared" si="8"/>
        <v>16118.4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51200</v>
      </c>
      <c r="D294" s="1">
        <f>'PR-RAS'!E299</f>
        <v>2000</v>
      </c>
      <c r="E294" s="1">
        <v>0</v>
      </c>
      <c r="F294" s="1">
        <v>0</v>
      </c>
      <c r="G294" s="2">
        <f t="shared" si="8"/>
        <v>16173.599999999999</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51200</v>
      </c>
      <c r="D295" s="1">
        <f>'PR-RAS'!E300</f>
        <v>2000</v>
      </c>
      <c r="E295" s="1">
        <v>0</v>
      </c>
      <c r="F295" s="1">
        <v>0</v>
      </c>
      <c r="G295" s="2">
        <f t="shared" si="8"/>
        <v>16228.8</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51200</v>
      </c>
      <c r="D296" s="1">
        <f>'PR-RAS'!E301</f>
        <v>2000</v>
      </c>
      <c r="E296" s="1">
        <v>0</v>
      </c>
      <c r="F296" s="1">
        <v>0</v>
      </c>
      <c r="G296" s="2">
        <f t="shared" si="8"/>
        <v>16284</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1723974</v>
      </c>
      <c r="D345" s="1">
        <f>'PR-RAS'!E350</f>
        <v>894115.96</v>
      </c>
      <c r="E345" s="1">
        <v>0</v>
      </c>
      <c r="F345" s="1">
        <v>0</v>
      </c>
      <c r="G345" s="2">
        <f t="shared" si="8"/>
        <v>1208198.8364799998</v>
      </c>
      <c r="H345" s="2">
        <f t="shared" si="9"/>
        <v>4.0000000037252903E-2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59300</v>
      </c>
      <c r="E346" s="1">
        <v>0</v>
      </c>
      <c r="F346" s="1">
        <v>0</v>
      </c>
      <c r="G346" s="2">
        <f t="shared" si="8"/>
        <v>40917</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59300</v>
      </c>
      <c r="E347" s="1">
        <v>0</v>
      </c>
      <c r="F347" s="1">
        <v>0</v>
      </c>
      <c r="G347" s="2">
        <f t="shared" si="8"/>
        <v>41035.599999999999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59300</v>
      </c>
      <c r="E348" s="1">
        <v>0</v>
      </c>
      <c r="F348" s="1">
        <v>0</v>
      </c>
      <c r="G348" s="2">
        <f t="shared" si="8"/>
        <v>41154.199999999997</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1723974</v>
      </c>
      <c r="D358" s="1">
        <f>'PR-RAS'!E363</f>
        <v>834815.96</v>
      </c>
      <c r="E358" s="1">
        <v>0</v>
      </c>
      <c r="F358" s="1">
        <v>0</v>
      </c>
      <c r="G358" s="2">
        <f t="shared" si="8"/>
        <v>1211517.3134399999</v>
      </c>
      <c r="H358" s="2">
        <f t="shared" si="9"/>
        <v>4.0000000037252903E-2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1700884</v>
      </c>
      <c r="D359" s="1">
        <f>'PR-RAS'!E364</f>
        <v>492722.20999999996</v>
      </c>
      <c r="E359" s="1">
        <v>0</v>
      </c>
      <c r="F359" s="1">
        <v>0</v>
      </c>
      <c r="G359" s="2">
        <f t="shared" si="8"/>
        <v>961705.57435999997</v>
      </c>
      <c r="H359" s="2">
        <f t="shared" si="9"/>
        <v>0.2099999999627471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1336111</v>
      </c>
      <c r="D361" s="1">
        <f>'PR-RAS'!E366</f>
        <v>39875</v>
      </c>
      <c r="E361" s="1">
        <v>0</v>
      </c>
      <c r="F361" s="1">
        <v>0</v>
      </c>
      <c r="G361" s="2">
        <f t="shared" si="8"/>
        <v>509709.95999999996</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206450</v>
      </c>
      <c r="D362" s="1">
        <f>'PR-RAS'!E367</f>
        <v>312284.28999999998</v>
      </c>
      <c r="E362" s="1">
        <v>0</v>
      </c>
      <c r="F362" s="1">
        <v>0</v>
      </c>
      <c r="G362" s="2">
        <f t="shared" si="8"/>
        <v>299997.70737999998</v>
      </c>
      <c r="H362" s="2">
        <f t="shared" si="9"/>
        <v>0.28999999997904524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158323</v>
      </c>
      <c r="D363" s="1">
        <f>'PR-RAS'!E368</f>
        <v>140562.92000000001</v>
      </c>
      <c r="E363" s="1">
        <v>0</v>
      </c>
      <c r="F363" s="1">
        <v>0</v>
      </c>
      <c r="G363" s="2">
        <f t="shared" si="8"/>
        <v>159080.48008000001</v>
      </c>
      <c r="H363" s="2">
        <f t="shared" si="9"/>
        <v>7.9999999987194315E-2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23090</v>
      </c>
      <c r="D364" s="1">
        <f>'PR-RAS'!E369</f>
        <v>325968.75</v>
      </c>
      <c r="E364" s="1">
        <v>0</v>
      </c>
      <c r="F364" s="1">
        <v>0</v>
      </c>
      <c r="G364" s="2">
        <f t="shared" si="8"/>
        <v>245034.98249999998</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325968.75</v>
      </c>
      <c r="E365" s="1">
        <v>0</v>
      </c>
      <c r="F365" s="1">
        <v>0</v>
      </c>
      <c r="G365" s="2">
        <f t="shared" si="8"/>
        <v>237305.25</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23090</v>
      </c>
      <c r="D367" s="1">
        <f>'PR-RAS'!E372</f>
        <v>0</v>
      </c>
      <c r="E367" s="1">
        <v>0</v>
      </c>
      <c r="F367" s="1">
        <v>0</v>
      </c>
      <c r="G367" s="2">
        <f t="shared" si="8"/>
        <v>8450.94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16125</v>
      </c>
      <c r="E386" s="1">
        <v>0</v>
      </c>
      <c r="F386" s="1">
        <v>0</v>
      </c>
      <c r="G386" s="2">
        <f t="shared" si="8"/>
        <v>12416.25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16125</v>
      </c>
      <c r="E389" s="1">
        <v>0</v>
      </c>
      <c r="F389" s="1">
        <v>0</v>
      </c>
      <c r="G389" s="2">
        <f t="shared" si="8"/>
        <v>12513</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1672774</v>
      </c>
      <c r="D403" s="1">
        <f>'PR-RAS'!E408</f>
        <v>892115.96</v>
      </c>
      <c r="E403" s="1">
        <v>0</v>
      </c>
      <c r="F403" s="1">
        <v>0</v>
      </c>
      <c r="G403" s="2">
        <f t="shared" si="8"/>
        <v>1389716.3798400001</v>
      </c>
      <c r="H403" s="2">
        <f t="shared" si="9"/>
        <v>4.0000000037252903E-2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550550</v>
      </c>
      <c r="D406" s="1">
        <f>'PR-RAS'!E411</f>
        <v>0</v>
      </c>
      <c r="E406" s="1">
        <v>0</v>
      </c>
      <c r="F406" s="1">
        <v>0</v>
      </c>
      <c r="G406" s="2">
        <f t="shared" si="8"/>
        <v>222972.75000000003</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7147074</v>
      </c>
      <c r="D407" s="1">
        <f>'PR-RAS'!E412</f>
        <v>7347694.2399999993</v>
      </c>
      <c r="E407" s="1">
        <v>0</v>
      </c>
      <c r="F407" s="1">
        <v>0</v>
      </c>
      <c r="G407" s="2">
        <f t="shared" si="8"/>
        <v>8868039.76688</v>
      </c>
      <c r="H407" s="2">
        <f t="shared" si="9"/>
        <v>0.23999999929219484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6840982</v>
      </c>
      <c r="D408" s="1">
        <f>'PR-RAS'!E413</f>
        <v>6864337.0699999994</v>
      </c>
      <c r="E408" s="1">
        <v>0</v>
      </c>
      <c r="F408" s="1">
        <v>0</v>
      </c>
      <c r="G408" s="2">
        <f t="shared" si="8"/>
        <v>8371850.0489799995</v>
      </c>
      <c r="H408" s="2">
        <f t="shared" si="9"/>
        <v>6.9999999366700649E-2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306092</v>
      </c>
      <c r="D409" s="1">
        <f>'PR-RAS'!E414</f>
        <v>483357.16999999993</v>
      </c>
      <c r="E409" s="1">
        <v>0</v>
      </c>
      <c r="F409" s="1">
        <v>0</v>
      </c>
      <c r="G409" s="2">
        <f t="shared" si="8"/>
        <v>519304.98671999993</v>
      </c>
      <c r="H409" s="2">
        <f t="shared" si="9"/>
        <v>0.16999999992549419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640579</v>
      </c>
      <c r="D411" s="1">
        <f>'PR-RAS'!E416</f>
        <v>0</v>
      </c>
      <c r="E411" s="1">
        <v>0</v>
      </c>
      <c r="F411" s="1">
        <v>0</v>
      </c>
      <c r="G411" s="2">
        <f t="shared" si="8"/>
        <v>262637.38999999996</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1144917</v>
      </c>
      <c r="E412" s="1">
        <v>0</v>
      </c>
      <c r="F412" s="1">
        <v>0</v>
      </c>
      <c r="G412" s="2">
        <f t="shared" si="8"/>
        <v>941121.77399999998</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1201600</v>
      </c>
      <c r="D413" s="1">
        <f>'PR-RAS'!E418</f>
        <v>345689.91</v>
      </c>
      <c r="E413" s="1">
        <v>0</v>
      </c>
      <c r="F413" s="1">
        <v>0</v>
      </c>
      <c r="G413" s="2">
        <f t="shared" si="8"/>
        <v>779907.68583999993</v>
      </c>
      <c r="H413" s="2">
        <f t="shared" si="9"/>
        <v>9.0000000025611371E-2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7147074</v>
      </c>
      <c r="D633" s="1">
        <f>'PR-RAS'!E639</f>
        <v>7347694.2399999993</v>
      </c>
      <c r="E633" s="1">
        <v>0</v>
      </c>
      <c r="F633" s="1">
        <v>0</v>
      </c>
      <c r="G633" s="2">
        <f t="shared" si="10"/>
        <v>13804436.287359998</v>
      </c>
      <c r="H633" s="2">
        <f t="shared" si="11"/>
        <v>0.23999999929219484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6840982</v>
      </c>
      <c r="D634" s="1">
        <f>'PR-RAS'!E640</f>
        <v>6864337.0699999994</v>
      </c>
      <c r="E634" s="1">
        <v>0</v>
      </c>
      <c r="F634" s="1">
        <v>0</v>
      </c>
      <c r="G634" s="2">
        <f t="shared" si="10"/>
        <v>13020592.336620001</v>
      </c>
      <c r="H634" s="2">
        <f t="shared" si="11"/>
        <v>6.9999999366700649E-2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306092</v>
      </c>
      <c r="D635" s="1">
        <f>'PR-RAS'!E641</f>
        <v>483357.16999999993</v>
      </c>
      <c r="E635" s="1">
        <v>0</v>
      </c>
      <c r="F635" s="1">
        <v>0</v>
      </c>
      <c r="G635" s="2">
        <f t="shared" si="10"/>
        <v>806959.21955999988</v>
      </c>
      <c r="H635" s="2">
        <f t="shared" si="11"/>
        <v>0.16999999992549419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640579</v>
      </c>
      <c r="D637" s="1">
        <f>'PR-RAS'!E643</f>
        <v>0</v>
      </c>
      <c r="E637" s="1">
        <v>0</v>
      </c>
      <c r="F637" s="1">
        <v>0</v>
      </c>
      <c r="G637" s="2">
        <f t="shared" si="10"/>
        <v>407408.24400000001</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1144917</v>
      </c>
      <c r="E638" s="1">
        <v>0</v>
      </c>
      <c r="F638" s="1">
        <v>0</v>
      </c>
      <c r="G638" s="2">
        <f t="shared" si="10"/>
        <v>1458624.2579999999</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946671</v>
      </c>
      <c r="D639" s="1">
        <f>'PR-RAS'!E645</f>
        <v>0</v>
      </c>
      <c r="E639" s="1">
        <v>0</v>
      </c>
      <c r="F639" s="1">
        <v>0</v>
      </c>
      <c r="G639" s="2">
        <f t="shared" si="10"/>
        <v>603976.098</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661559.83000000007</v>
      </c>
      <c r="E640" s="1">
        <v>0</v>
      </c>
      <c r="F640" s="1">
        <v>0</v>
      </c>
      <c r="G640" s="2">
        <f t="shared" si="10"/>
        <v>845473.4627400001</v>
      </c>
      <c r="H640" s="2">
        <f t="shared" si="11"/>
        <v>0.16999999992549419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612736</v>
      </c>
      <c r="D642" s="1">
        <f>'PR-RAS'!E649</f>
        <v>825908.02</v>
      </c>
      <c r="E642" s="1">
        <v>0</v>
      </c>
      <c r="F642" s="1">
        <v>0</v>
      </c>
      <c r="G642" s="2">
        <f t="shared" si="10"/>
        <v>1451577.8576400001</v>
      </c>
      <c r="H642" s="2">
        <f t="shared" si="11"/>
        <v>2.0000000018626451E-2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9358563</v>
      </c>
      <c r="D643" s="1">
        <f>'PR-RAS'!E650</f>
        <v>7321015.2000000002</v>
      </c>
      <c r="E643" s="1">
        <v>0</v>
      </c>
      <c r="F643" s="1">
        <v>0</v>
      </c>
      <c r="G643" s="2">
        <f t="shared" si="10"/>
        <v>15408380.9628</v>
      </c>
      <c r="H643" s="2">
        <f t="shared" si="11"/>
        <v>0.20000000018626451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9876738</v>
      </c>
      <c r="D644" s="1">
        <f>'PR-RAS'!E651</f>
        <v>7937283.3099999996</v>
      </c>
      <c r="E644" s="1">
        <v>0</v>
      </c>
      <c r="F644" s="1">
        <v>0</v>
      </c>
      <c r="G644" s="2">
        <f t="shared" si="10"/>
        <v>16558088.87066</v>
      </c>
      <c r="H644" s="2">
        <f t="shared" si="11"/>
        <v>0.30999999959021807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94561</v>
      </c>
      <c r="D645" s="1">
        <f>'PR-RAS'!E652</f>
        <v>209639.91000000108</v>
      </c>
      <c r="E645" s="1">
        <v>0</v>
      </c>
      <c r="F645" s="1">
        <v>0</v>
      </c>
      <c r="G645" s="2">
        <f t="shared" si="10"/>
        <v>330913.48808000138</v>
      </c>
      <c r="H645" s="2">
        <f t="shared" si="11"/>
        <v>8.9999998919665813E-2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23</v>
      </c>
      <c r="D646" s="1">
        <f>'PR-RAS'!E653</f>
        <v>58</v>
      </c>
      <c r="E646" s="1">
        <v>0</v>
      </c>
      <c r="F646" s="1">
        <v>0</v>
      </c>
      <c r="G646" s="2">
        <f t="shared" si="10"/>
        <v>89.655000000000001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v>
      </c>
      <c r="D648" s="1">
        <f>'PR-RAS'!E655</f>
        <v>58</v>
      </c>
      <c r="E648" s="1">
        <v>0</v>
      </c>
      <c r="F648" s="1">
        <v>0</v>
      </c>
      <c r="G648" s="2">
        <f t="shared" si="10"/>
        <v>89.933000000000007</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1191871</v>
      </c>
      <c r="D654" s="1">
        <f>'PR-RAS'!E661</f>
        <v>1740547.26</v>
      </c>
      <c r="E654" s="1">
        <v>0</v>
      </c>
      <c r="F654" s="1">
        <v>0</v>
      </c>
      <c r="G654" s="2">
        <f t="shared" si="10"/>
        <v>3051446.4845599998</v>
      </c>
      <c r="H654" s="2">
        <f t="shared" si="11"/>
        <v>0.26000000000931323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5000</v>
      </c>
      <c r="D655" s="1">
        <f>'PR-RAS'!E662</f>
        <v>0</v>
      </c>
      <c r="E655" s="1">
        <v>0</v>
      </c>
      <c r="F655" s="1">
        <v>0</v>
      </c>
      <c r="G655" s="2">
        <f t="shared" si="10"/>
        <v>3270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297098</v>
      </c>
      <c r="D658" s="1">
        <f>'PR-RAS'!E665</f>
        <v>0</v>
      </c>
      <c r="E658" s="1">
        <v>0</v>
      </c>
      <c r="F658" s="1">
        <v>0</v>
      </c>
      <c r="G658" s="2">
        <f t="shared" si="10"/>
        <v>195193.386</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49512</v>
      </c>
      <c r="D662" s="1">
        <f>'PR-RAS'!E669</f>
        <v>0</v>
      </c>
      <c r="E662" s="1">
        <v>0</v>
      </c>
      <c r="F662" s="1">
        <v>0</v>
      </c>
      <c r="G662" s="2">
        <f t="shared" si="10"/>
        <v>32727.432000000001</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927964</v>
      </c>
      <c r="D687" s="1">
        <f>'PR-RAS'!E694</f>
        <v>1021532.8</v>
      </c>
      <c r="E687" s="1">
        <v>0</v>
      </c>
      <c r="F687" s="1">
        <v>0</v>
      </c>
      <c r="G687" s="2">
        <f t="shared" si="10"/>
        <v>2038126.3056000003</v>
      </c>
      <c r="H687" s="2">
        <f t="shared" si="11"/>
        <v>0.19999999995343387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1356261.25</v>
      </c>
      <c r="E691" s="1">
        <v>0</v>
      </c>
      <c r="F691" s="1">
        <v>0</v>
      </c>
      <c r="G691" s="2">
        <f t="shared" si="10"/>
        <v>1871640.5249999999</v>
      </c>
      <c r="H691" s="2">
        <f t="shared" si="11"/>
        <v>0.25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29800</v>
      </c>
      <c r="D710" s="1">
        <f>'PR-RAS'!E717</f>
        <v>0</v>
      </c>
      <c r="E710" s="1">
        <v>0</v>
      </c>
      <c r="F710" s="1">
        <v>0</v>
      </c>
      <c r="G710" s="2">
        <f t="shared" si="10"/>
        <v>21128.2</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19142</v>
      </c>
      <c r="D711" s="1">
        <f>'PR-RAS'!E718</f>
        <v>36614</v>
      </c>
      <c r="E711" s="1">
        <v>0</v>
      </c>
      <c r="F711" s="1">
        <v>0</v>
      </c>
      <c r="G711" s="2">
        <f t="shared" si="10"/>
        <v>65582.7</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139159</v>
      </c>
      <c r="D714" s="1">
        <f>'PR-RAS'!E721</f>
        <v>0</v>
      </c>
      <c r="E714" s="1">
        <v>0</v>
      </c>
      <c r="F714" s="1">
        <v>0</v>
      </c>
      <c r="G714" s="2">
        <f t="shared" si="10"/>
        <v>99220.366999999998</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81192.570000000007</v>
      </c>
      <c r="E715" s="1">
        <v>0</v>
      </c>
      <c r="F715" s="1">
        <v>0</v>
      </c>
      <c r="G715" s="2">
        <f t="shared" si="10"/>
        <v>115942.98996000001</v>
      </c>
      <c r="H715" s="2">
        <f t="shared" si="11"/>
        <v>0.42999999999301508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20673</v>
      </c>
      <c r="D718" s="1">
        <f>'PR-RAS'!E725</f>
        <v>27561.18</v>
      </c>
      <c r="E718" s="1">
        <v>0</v>
      </c>
      <c r="F718" s="1">
        <v>0</v>
      </c>
      <c r="G718" s="2">
        <f t="shared" si="10"/>
        <v>54345.273119999998</v>
      </c>
      <c r="H718" s="2">
        <f t="shared" si="11"/>
        <v>0.18000000000029104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14900</v>
      </c>
      <c r="D753" s="1">
        <f>'PR-RAS'!E760</f>
        <v>0</v>
      </c>
      <c r="E753" s="1">
        <v>0</v>
      </c>
      <c r="F753" s="1">
        <v>0</v>
      </c>
      <c r="G753" s="2">
        <f t="shared" si="10"/>
        <v>11204.8</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57975</v>
      </c>
      <c r="D809" s="1">
        <f>'PR-RAS'!E816</f>
        <v>63623</v>
      </c>
      <c r="E809" s="1">
        <v>0</v>
      </c>
      <c r="F809" s="1">
        <v>0</v>
      </c>
      <c r="G809" s="2">
        <f t="shared" si="10"/>
        <v>149658.568</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27500</v>
      </c>
      <c r="D810" s="1">
        <f>'PR-RAS'!E817</f>
        <v>51000</v>
      </c>
      <c r="E810" s="1">
        <v>0</v>
      </c>
      <c r="F810" s="1">
        <v>0</v>
      </c>
      <c r="G810" s="2">
        <f t="shared" ref="G810:G983" si="18">(B810/1000)*(C810*1+D810*2)</f>
        <v>104765.5</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178000</v>
      </c>
      <c r="D812" s="1">
        <f>'PR-RAS'!E819</f>
        <v>220200</v>
      </c>
      <c r="E812" s="1">
        <v>0</v>
      </c>
      <c r="F812" s="1">
        <v>0</v>
      </c>
      <c r="G812" s="2">
        <f t="shared" si="18"/>
        <v>501522.4</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45000</v>
      </c>
      <c r="D814" s="1">
        <f>'PR-RAS'!E821</f>
        <v>45000</v>
      </c>
      <c r="E814" s="1">
        <v>0</v>
      </c>
      <c r="F814" s="1">
        <v>0</v>
      </c>
      <c r="G814" s="2">
        <f t="shared" si="18"/>
        <v>109754.99999999999</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36354</v>
      </c>
      <c r="D815" s="1">
        <f>'PR-RAS'!E822</f>
        <v>34700</v>
      </c>
      <c r="E815" s="1">
        <v>0</v>
      </c>
      <c r="F815" s="1">
        <v>0</v>
      </c>
      <c r="G815" s="2">
        <f t="shared" si="18"/>
        <v>86083.755999999994</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38317</v>
      </c>
      <c r="D817" s="1">
        <f>'PR-RAS'!E824</f>
        <v>115401.5</v>
      </c>
      <c r="E817" s="1">
        <v>0</v>
      </c>
      <c r="F817" s="1">
        <v>0</v>
      </c>
      <c r="G817" s="2">
        <f t="shared" si="18"/>
        <v>219601.91999999998</v>
      </c>
      <c r="H817" s="2">
        <f t="shared" si="19"/>
        <v>0.5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11628</v>
      </c>
      <c r="D819" s="1">
        <f>'PR-RAS'!E826</f>
        <v>0</v>
      </c>
      <c r="E819" s="1">
        <v>0</v>
      </c>
      <c r="F819" s="1">
        <v>0</v>
      </c>
      <c r="G819" s="2">
        <f t="shared" si="18"/>
        <v>9511.7039999999997</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108877</v>
      </c>
      <c r="D821" s="1">
        <f>'PR-RAS'!E828</f>
        <v>115278.1</v>
      </c>
      <c r="E821" s="1">
        <v>0</v>
      </c>
      <c r="F821" s="1">
        <v>0</v>
      </c>
      <c r="G821" s="2">
        <f t="shared" si="18"/>
        <v>278335.22399999999</v>
      </c>
      <c r="H821" s="2">
        <f t="shared" si="19"/>
        <v>0.10000000000582077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1973568.36</v>
      </c>
      <c r="D1480" s="6"/>
      <c r="E1480" s="6">
        <v>0</v>
      </c>
      <c r="F1480" s="6">
        <v>0</v>
      </c>
      <c r="G1480" s="7">
        <f t="shared" ref="G1480:G1580" si="34">B1480/1000*C1480</f>
        <v>1973.5683600000002</v>
      </c>
      <c r="H1480" s="7">
        <f t="shared" ref="H1480:H1580" si="35">ABS(C1480-ROUND(C1480,0))</f>
        <v>0.36000000010244548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5378373.8499999996</v>
      </c>
      <c r="D1481" s="1">
        <v>0</v>
      </c>
      <c r="E1481" s="1">
        <v>0</v>
      </c>
      <c r="F1481" s="1">
        <v>0</v>
      </c>
      <c r="G1481" s="2">
        <f t="shared" si="34"/>
        <v>10756.7477</v>
      </c>
      <c r="H1481" s="2">
        <f t="shared" si="35"/>
        <v>0.15000000037252903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4484257.8899999997</v>
      </c>
      <c r="D1483" s="1">
        <v>0</v>
      </c>
      <c r="E1483" s="1">
        <v>0</v>
      </c>
      <c r="F1483" s="1">
        <v>0</v>
      </c>
      <c r="G1483" s="2">
        <f t="shared" si="34"/>
        <v>17937.031559999999</v>
      </c>
      <c r="H1483" s="2">
        <f t="shared" si="35"/>
        <v>0.11000000033527613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1831233.43</v>
      </c>
      <c r="D1484" s="1">
        <v>0</v>
      </c>
      <c r="E1484" s="1">
        <v>0</v>
      </c>
      <c r="F1484" s="1">
        <v>0</v>
      </c>
      <c r="G1484" s="2">
        <f t="shared" si="34"/>
        <v>9156.1671499999993</v>
      </c>
      <c r="H1484" s="2">
        <f t="shared" si="35"/>
        <v>0.42999999993480742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1797993.17</v>
      </c>
      <c r="D1485" s="1">
        <v>0</v>
      </c>
      <c r="E1485" s="1">
        <v>0</v>
      </c>
      <c r="F1485" s="1">
        <v>0</v>
      </c>
      <c r="G1485" s="2">
        <f t="shared" si="34"/>
        <v>10787.95902</v>
      </c>
      <c r="H1485" s="2">
        <f t="shared" si="35"/>
        <v>0.16999999992549419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6297.64</v>
      </c>
      <c r="D1486" s="1">
        <v>0</v>
      </c>
      <c r="E1486" s="1">
        <v>0</v>
      </c>
      <c r="F1486" s="1">
        <v>0</v>
      </c>
      <c r="G1486" s="2">
        <f t="shared" si="34"/>
        <v>44.083480000000002</v>
      </c>
      <c r="H1486" s="2">
        <f t="shared" si="35"/>
        <v>0.35999999999967258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5220</v>
      </c>
      <c r="D1488" s="1">
        <v>0</v>
      </c>
      <c r="E1488" s="1">
        <v>0</v>
      </c>
      <c r="F1488" s="1">
        <v>0</v>
      </c>
      <c r="G1488" s="2">
        <f>B1488/1000*C1488</f>
        <v>46.98</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843513.65</v>
      </c>
      <c r="D1489" s="1">
        <v>0</v>
      </c>
      <c r="E1489" s="1">
        <v>0</v>
      </c>
      <c r="F1489" s="1">
        <v>0</v>
      </c>
      <c r="G1489" s="2">
        <f t="shared" si="34"/>
        <v>8435.1365000000005</v>
      </c>
      <c r="H1489" s="2">
        <f t="shared" si="35"/>
        <v>0.34999999997671694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894115.96</v>
      </c>
      <c r="D1492" s="1">
        <v>0</v>
      </c>
      <c r="E1492" s="1">
        <v>0</v>
      </c>
      <c r="F1492" s="1">
        <v>0</v>
      </c>
      <c r="G1492" s="2">
        <f t="shared" si="34"/>
        <v>11623.507479999998</v>
      </c>
      <c r="H1492" s="2">
        <f t="shared" si="35"/>
        <v>4.0000000037252903E-2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6457131.7499999991</v>
      </c>
      <c r="D1499" s="1">
        <v>0</v>
      </c>
      <c r="E1499" s="1">
        <v>0</v>
      </c>
      <c r="F1499" s="1">
        <v>0</v>
      </c>
      <c r="G1499" s="2">
        <f t="shared" si="34"/>
        <v>129142.63499999998</v>
      </c>
      <c r="H1499" s="2">
        <f t="shared" si="35"/>
        <v>0.25000000093132257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5097013.8399999989</v>
      </c>
      <c r="D1501" s="1">
        <v>0</v>
      </c>
      <c r="E1501" s="1">
        <v>0</v>
      </c>
      <c r="F1501" s="1">
        <v>0</v>
      </c>
      <c r="G1501" s="2">
        <f t="shared" si="34"/>
        <v>112134.30447999996</v>
      </c>
      <c r="H1501" s="2">
        <f t="shared" si="35"/>
        <v>0.16000000108033419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2173200.4300000002</v>
      </c>
      <c r="D1502" s="1">
        <v>0</v>
      </c>
      <c r="E1502" s="1">
        <v>0</v>
      </c>
      <c r="F1502" s="1">
        <v>0</v>
      </c>
      <c r="G1502" s="2">
        <f t="shared" si="34"/>
        <v>49983.60989</v>
      </c>
      <c r="H1502" s="2">
        <f t="shared" si="35"/>
        <v>0.43000000016763806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2138271.2599999998</v>
      </c>
      <c r="D1503" s="1">
        <v>0</v>
      </c>
      <c r="E1503" s="1">
        <v>0</v>
      </c>
      <c r="F1503" s="1">
        <v>0</v>
      </c>
      <c r="G1503" s="2">
        <f t="shared" si="34"/>
        <v>51318.510239999996</v>
      </c>
      <c r="H1503" s="2">
        <f t="shared" si="35"/>
        <v>0.25999999977648258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12013.72</v>
      </c>
      <c r="D1504" s="1">
        <v>0</v>
      </c>
      <c r="E1504" s="1">
        <v>0</v>
      </c>
      <c r="F1504" s="1">
        <v>0</v>
      </c>
      <c r="G1504" s="2">
        <f t="shared" si="34"/>
        <v>300.34300000000002</v>
      </c>
      <c r="H1504" s="2">
        <f t="shared" si="35"/>
        <v>0.28000000000065484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5220</v>
      </c>
      <c r="D1506" s="1">
        <v>0</v>
      </c>
      <c r="E1506" s="1">
        <v>0</v>
      </c>
      <c r="F1506" s="1">
        <v>0</v>
      </c>
      <c r="G1506" s="2">
        <f>B1506/1000*C1506</f>
        <v>140.94</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768308.43</v>
      </c>
      <c r="D1507" s="1">
        <v>0</v>
      </c>
      <c r="E1507" s="1">
        <v>0</v>
      </c>
      <c r="F1507" s="1">
        <v>0</v>
      </c>
      <c r="G1507" s="2">
        <f t="shared" si="34"/>
        <v>21512.636040000001</v>
      </c>
      <c r="H1507" s="2">
        <f t="shared" si="35"/>
        <v>0.43000000005122274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1360117.91</v>
      </c>
      <c r="D1510" s="1">
        <v>0</v>
      </c>
      <c r="E1510" s="1">
        <v>0</v>
      </c>
      <c r="F1510" s="1">
        <v>0</v>
      </c>
      <c r="G1510" s="2">
        <f t="shared" si="34"/>
        <v>42163.655209999997</v>
      </c>
      <c r="H1510" s="2">
        <f t="shared" si="35"/>
        <v>9.0000000083819032E-2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894810.46000000089</v>
      </c>
      <c r="D1517" s="1">
        <v>0</v>
      </c>
      <c r="E1517" s="1">
        <v>0</v>
      </c>
      <c r="F1517" s="1">
        <v>0</v>
      </c>
      <c r="G1517" s="2">
        <f t="shared" si="34"/>
        <v>34002.79748000003</v>
      </c>
      <c r="H1517" s="2">
        <f t="shared" si="35"/>
        <v>0.46000000089406967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821538.02</v>
      </c>
      <c r="D1518" s="1">
        <v>0</v>
      </c>
      <c r="E1518" s="1">
        <v>0</v>
      </c>
      <c r="F1518" s="1">
        <v>0</v>
      </c>
      <c r="G1518" s="2">
        <f t="shared" si="34"/>
        <v>32039.982780000002</v>
      </c>
      <c r="H1518" s="2">
        <f t="shared" si="35"/>
        <v>2.0000000018626451E-2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595374.39</v>
      </c>
      <c r="D1524" s="1">
        <v>0</v>
      </c>
      <c r="E1524" s="1">
        <v>0</v>
      </c>
      <c r="F1524" s="1">
        <v>0</v>
      </c>
      <c r="G1524" s="2">
        <f t="shared" si="34"/>
        <v>26791.847549999999</v>
      </c>
      <c r="H1524" s="2">
        <f t="shared" si="35"/>
        <v>0.39000000001396984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15332.17</v>
      </c>
      <c r="D1525" s="1">
        <v>0</v>
      </c>
      <c r="E1525" s="1">
        <v>0</v>
      </c>
      <c r="F1525" s="1">
        <v>0</v>
      </c>
      <c r="G1525" s="2">
        <f t="shared" si="34"/>
        <v>705.27981999999997</v>
      </c>
      <c r="H1525" s="2">
        <f t="shared" si="35"/>
        <v>0.17000000000007276</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15332.17</v>
      </c>
      <c r="D1526" s="1">
        <v>0</v>
      </c>
      <c r="E1526" s="1">
        <v>0</v>
      </c>
      <c r="F1526" s="1">
        <v>0</v>
      </c>
      <c r="G1526" s="2">
        <f t="shared" si="34"/>
        <v>720.61198999999999</v>
      </c>
      <c r="H1526" s="2">
        <f t="shared" si="35"/>
        <v>0.17000000000007276</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475797.91000000003</v>
      </c>
      <c r="D1530" s="1">
        <v>0</v>
      </c>
      <c r="E1530" s="1">
        <v>0</v>
      </c>
      <c r="F1530" s="1">
        <v>0</v>
      </c>
      <c r="G1530" s="2">
        <f t="shared" si="34"/>
        <v>24265.69341</v>
      </c>
      <c r="H1530" s="2">
        <f t="shared" si="35"/>
        <v>8.999999996740371E-2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11263.34</v>
      </c>
      <c r="D1531" s="1">
        <v>0</v>
      </c>
      <c r="E1531" s="1">
        <v>0</v>
      </c>
      <c r="F1531" s="1">
        <v>0</v>
      </c>
      <c r="G1531" s="2">
        <f t="shared" si="34"/>
        <v>585.69367999999997</v>
      </c>
      <c r="H1531" s="2">
        <f t="shared" si="35"/>
        <v>0.34000000000014552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47500</v>
      </c>
      <c r="D1532" s="1">
        <v>0</v>
      </c>
      <c r="E1532" s="1">
        <v>0</v>
      </c>
      <c r="F1532" s="1">
        <v>0</v>
      </c>
      <c r="G1532" s="2">
        <f t="shared" si="34"/>
        <v>2517.5</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164986.87</v>
      </c>
      <c r="D1533" s="1">
        <v>0</v>
      </c>
      <c r="E1533" s="1">
        <v>0</v>
      </c>
      <c r="F1533" s="1">
        <v>0</v>
      </c>
      <c r="G1533" s="2">
        <f t="shared" si="34"/>
        <v>8909.2909799999998</v>
      </c>
      <c r="H1533" s="2">
        <f t="shared" si="35"/>
        <v>0.13000000000465661</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252047.7</v>
      </c>
      <c r="D1534" s="1">
        <v>0</v>
      </c>
      <c r="E1534" s="1">
        <v>0</v>
      </c>
      <c r="F1534" s="1">
        <v>0</v>
      </c>
      <c r="G1534" s="2">
        <f t="shared" si="34"/>
        <v>13862.623500000002</v>
      </c>
      <c r="H1534" s="2">
        <f t="shared" si="35"/>
        <v>0.29999999998835847</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1012.56</v>
      </c>
      <c r="D1535" s="1">
        <v>0</v>
      </c>
      <c r="E1535" s="1">
        <v>0</v>
      </c>
      <c r="F1535" s="1">
        <v>0</v>
      </c>
      <c r="G1535" s="2">
        <f t="shared" si="34"/>
        <v>56.703359999999996</v>
      </c>
      <c r="H1535" s="2">
        <f t="shared" si="35"/>
        <v>0.44000000000005457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12.5</v>
      </c>
      <c r="D1536" s="1">
        <v>0</v>
      </c>
      <c r="E1536" s="1">
        <v>0</v>
      </c>
      <c r="F1536" s="1">
        <v>0</v>
      </c>
      <c r="G1536" s="2">
        <f t="shared" si="34"/>
        <v>0.71250000000000002</v>
      </c>
      <c r="H1536" s="2">
        <f t="shared" si="35"/>
        <v>0.5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1000.06</v>
      </c>
      <c r="D1537" s="1">
        <v>0</v>
      </c>
      <c r="E1537" s="1">
        <v>0</v>
      </c>
      <c r="F1537" s="1">
        <v>0</v>
      </c>
      <c r="G1537" s="2">
        <f t="shared" si="34"/>
        <v>58.003480000000003</v>
      </c>
      <c r="H1537" s="2">
        <f t="shared" si="35"/>
        <v>5.999999999994543E-2</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103231.75</v>
      </c>
      <c r="D1550" s="1">
        <v>0</v>
      </c>
      <c r="E1550" s="1">
        <v>0</v>
      </c>
      <c r="F1550" s="1">
        <v>0</v>
      </c>
      <c r="G1550" s="2">
        <f t="shared" si="34"/>
        <v>7329.4542499999998</v>
      </c>
      <c r="H1550" s="2">
        <f t="shared" si="35"/>
        <v>0.25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50479.5</v>
      </c>
      <c r="D1551" s="1">
        <v>0</v>
      </c>
      <c r="E1551" s="1">
        <v>0</v>
      </c>
      <c r="F1551" s="1">
        <v>0</v>
      </c>
      <c r="G1551" s="2">
        <f t="shared" si="34"/>
        <v>3634.5239999999999</v>
      </c>
      <c r="H1551" s="2">
        <f t="shared" si="35"/>
        <v>0.5</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52752.25</v>
      </c>
      <c r="D1552" s="1">
        <v>0</v>
      </c>
      <c r="E1552" s="1">
        <v>0</v>
      </c>
      <c r="F1552" s="1">
        <v>0</v>
      </c>
      <c r="G1552" s="2">
        <f t="shared" si="34"/>
        <v>3850.9142499999998</v>
      </c>
      <c r="H1552" s="2">
        <f t="shared" si="35"/>
        <v>0.25</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226163.63</v>
      </c>
      <c r="D1565" s="1">
        <v>0</v>
      </c>
      <c r="E1565" s="1">
        <v>0</v>
      </c>
      <c r="F1565" s="1">
        <v>0</v>
      </c>
      <c r="G1565" s="2">
        <f t="shared" si="34"/>
        <v>19450.072179999999</v>
      </c>
      <c r="H1565" s="2">
        <f t="shared" si="35"/>
        <v>0.36999999999534339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2196.5</v>
      </c>
      <c r="D1566" s="1">
        <v>0</v>
      </c>
      <c r="E1566" s="1">
        <v>0</v>
      </c>
      <c r="F1566" s="1">
        <v>0</v>
      </c>
      <c r="G1566" s="2">
        <f t="shared" si="34"/>
        <v>191.09549999999999</v>
      </c>
      <c r="H1566" s="2">
        <f t="shared" si="35"/>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210767.13</v>
      </c>
      <c r="D1567" s="1">
        <v>0</v>
      </c>
      <c r="E1567" s="1">
        <v>0</v>
      </c>
      <c r="F1567" s="1">
        <v>0</v>
      </c>
      <c r="G1567" s="2">
        <f t="shared" si="34"/>
        <v>18547.507439999998</v>
      </c>
      <c r="H1567" s="2">
        <f t="shared" si="35"/>
        <v>0.13000000000465661</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13200</v>
      </c>
      <c r="D1568" s="1">
        <v>0</v>
      </c>
      <c r="E1568" s="1">
        <v>0</v>
      </c>
      <c r="F1568" s="1">
        <v>0</v>
      </c>
      <c r="G1568" s="2">
        <f t="shared" si="34"/>
        <v>1174.8</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73272.44</v>
      </c>
      <c r="D1576" s="1">
        <v>0</v>
      </c>
      <c r="E1576" s="1">
        <v>0</v>
      </c>
      <c r="F1576" s="1">
        <v>0</v>
      </c>
      <c r="G1576" s="2">
        <f t="shared" si="34"/>
        <v>7107.4266800000005</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48755.18</v>
      </c>
      <c r="D1578" s="1">
        <v>0</v>
      </c>
      <c r="E1578" s="1">
        <v>0</v>
      </c>
      <c r="F1578" s="1">
        <v>0</v>
      </c>
      <c r="G1578" s="2">
        <f t="shared" si="34"/>
        <v>4826.7628199999999</v>
      </c>
      <c r="H1578" s="2">
        <f t="shared" si="35"/>
        <v>0.18000000000029104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24517.26</v>
      </c>
      <c r="D1579" s="1">
        <v>0</v>
      </c>
      <c r="E1579" s="1">
        <v>0</v>
      </c>
      <c r="F1579" s="1">
        <v>0</v>
      </c>
      <c r="G1579" s="2">
        <f t="shared" si="34"/>
        <v>2451.7260000000001</v>
      </c>
      <c r="H1579" s="2">
        <f t="shared" si="35"/>
        <v>0.25999999999839929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30584</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7095874</v>
      </c>
      <c r="I16" s="206">
        <f>'PR-RAS'!E6</f>
        <v>7345694.2399999993</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5117008</v>
      </c>
      <c r="I17" s="206">
        <f>'PR-RAS'!E151</f>
        <v>5970221.1099999994</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946671</v>
      </c>
      <c r="I18" s="206">
        <f>'PR-RAS'!E645</f>
        <v>0</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661559.83000000007</v>
      </c>
      <c r="J19" s="4"/>
      <c r="K19" s="4"/>
      <c r="L19" s="4"/>
      <c r="M19" s="4"/>
      <c r="N19" s="4"/>
      <c r="O19" s="4"/>
      <c r="P19" s="4"/>
      <c r="Q19" s="4"/>
      <c r="R19" s="4"/>
      <c r="S19" s="4"/>
      <c r="T19" s="4"/>
      <c r="U19" s="4"/>
      <c r="V19" s="4"/>
      <c r="W19" s="4"/>
      <c r="X19" s="4"/>
    </row>
    <row r="20" spans="1:24" ht="12.75" customHeight="1" x14ac:dyDescent="0.2">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1973568.36</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46</v>
      </c>
      <c r="I34" s="211">
        <f>OBVEZE!D42</f>
        <v>894810.46000000089</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46</v>
      </c>
      <c r="I35" s="211">
        <f>OBVEZE!D43</f>
        <v>821538.02</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46</v>
      </c>
      <c r="I36" s="215">
        <f>OBVEZE!D101</f>
        <v>73272.44</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84" zoomScaleNormal="100" workbookViewId="0">
      <selection activeCell="E695" sqref="E695"/>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7095874</v>
      </c>
      <c r="E6" s="56">
        <f>E7+E44+E50+E82+E106+E124+E133+E139</f>
        <v>7345694.2399999993</v>
      </c>
      <c r="F6" s="57">
        <f t="shared" ref="F6:F131" si="0">IF(D6&lt;&gt;0,IF(E6/D6&gt;=100,"&gt;&gt;100",E6/D6*100),"-")</f>
        <v>103.5206408682003</v>
      </c>
    </row>
    <row r="7" spans="1:25" ht="12.75" customHeight="1" x14ac:dyDescent="0.2">
      <c r="A7" s="54">
        <v>61</v>
      </c>
      <c r="B7" s="88" t="s">
        <v>57</v>
      </c>
      <c r="C7" s="55" t="s">
        <v>58</v>
      </c>
      <c r="D7" s="56">
        <f t="shared" ref="D7:E7" si="1">D8+D17+D23+D29+D37+D40</f>
        <v>1972107</v>
      </c>
      <c r="E7" s="56">
        <f t="shared" si="1"/>
        <v>983753.38</v>
      </c>
      <c r="F7" s="57">
        <f t="shared" si="0"/>
        <v>49.883367383209936</v>
      </c>
    </row>
    <row r="8" spans="1:25" ht="12.75" customHeight="1" x14ac:dyDescent="0.2">
      <c r="A8" s="54">
        <v>611</v>
      </c>
      <c r="B8" s="88" t="s">
        <v>59</v>
      </c>
      <c r="C8" s="55" t="s">
        <v>60</v>
      </c>
      <c r="D8" s="56">
        <f t="shared" ref="D8:E8" si="2">SUM(D9:D14)-D15-D16</f>
        <v>1900384</v>
      </c>
      <c r="E8" s="56">
        <f t="shared" si="2"/>
        <v>929245.79</v>
      </c>
      <c r="F8" s="57">
        <f t="shared" si="0"/>
        <v>48.897790657046158</v>
      </c>
    </row>
    <row r="9" spans="1:25" ht="12.75" customHeight="1" x14ac:dyDescent="0.2">
      <c r="A9" s="54">
        <v>6111</v>
      </c>
      <c r="B9" s="88" t="s">
        <v>61</v>
      </c>
      <c r="C9" s="55" t="s">
        <v>62</v>
      </c>
      <c r="D9" s="284">
        <v>1900384</v>
      </c>
      <c r="E9" s="284">
        <v>929245.79</v>
      </c>
      <c r="F9" s="57">
        <f t="shared" si="0"/>
        <v>48.897790657046158</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65982</v>
      </c>
      <c r="E23" s="56">
        <f t="shared" si="4"/>
        <v>39984.82</v>
      </c>
      <c r="F23" s="57">
        <f t="shared" si="0"/>
        <v>60.599587766360521</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v>65982</v>
      </c>
      <c r="E26" s="284">
        <v>39984.82</v>
      </c>
      <c r="F26" s="57">
        <f t="shared" si="0"/>
        <v>60.599587766360521</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5741</v>
      </c>
      <c r="E29" s="56">
        <f t="shared" si="5"/>
        <v>14522.77</v>
      </c>
      <c r="F29" s="57">
        <f t="shared" si="0"/>
        <v>252.96585960634036</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v>5741</v>
      </c>
      <c r="E31" s="284">
        <v>14522.77</v>
      </c>
      <c r="F31" s="57">
        <f t="shared" si="0"/>
        <v>252.96585960634036</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2471445</v>
      </c>
      <c r="E50" s="60">
        <f>E51+E54+E59+E62+E65+E68+E71+E74+E77</f>
        <v>4118341.3099999996</v>
      </c>
      <c r="F50" s="57">
        <f t="shared" si="0"/>
        <v>166.63697998539314</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1493969</v>
      </c>
      <c r="E59" s="56">
        <f t="shared" si="12"/>
        <v>1740547.26</v>
      </c>
      <c r="F59" s="57">
        <f t="shared" si="0"/>
        <v>116.5049114138245</v>
      </c>
    </row>
    <row r="60" spans="1:6" ht="24" x14ac:dyDescent="0.2">
      <c r="A60" s="54">
        <v>6331</v>
      </c>
      <c r="B60" s="100" t="s">
        <v>163</v>
      </c>
      <c r="C60" s="55" t="s">
        <v>164</v>
      </c>
      <c r="D60" s="284">
        <v>1196871</v>
      </c>
      <c r="E60" s="284">
        <v>1740547.26</v>
      </c>
      <c r="F60" s="57">
        <f t="shared" si="0"/>
        <v>145.42480016643398</v>
      </c>
    </row>
    <row r="61" spans="1:6" ht="24" x14ac:dyDescent="0.2">
      <c r="A61" s="54">
        <v>6332</v>
      </c>
      <c r="B61" s="100" t="s">
        <v>165</v>
      </c>
      <c r="C61" s="55" t="s">
        <v>166</v>
      </c>
      <c r="D61" s="284">
        <v>297098</v>
      </c>
      <c r="E61" s="284"/>
      <c r="F61" s="57">
        <f t="shared" si="0"/>
        <v>0</v>
      </c>
    </row>
    <row r="62" spans="1:6" ht="12.75" customHeight="1" x14ac:dyDescent="0.2">
      <c r="A62" s="54">
        <v>634</v>
      </c>
      <c r="B62" s="88" t="s">
        <v>167</v>
      </c>
      <c r="C62" s="55" t="s">
        <v>168</v>
      </c>
      <c r="D62" s="56">
        <f t="shared" ref="D62:E62" si="13">SUM(D63:D64)</f>
        <v>49512</v>
      </c>
      <c r="E62" s="56">
        <f t="shared" si="13"/>
        <v>0</v>
      </c>
      <c r="F62" s="57">
        <f t="shared" si="0"/>
        <v>0</v>
      </c>
    </row>
    <row r="63" spans="1:6" ht="12.75" customHeight="1" x14ac:dyDescent="0.2">
      <c r="A63" s="54">
        <v>6341</v>
      </c>
      <c r="B63" s="88" t="s">
        <v>169</v>
      </c>
      <c r="C63" s="55" t="s">
        <v>170</v>
      </c>
      <c r="D63" s="284">
        <v>49512</v>
      </c>
      <c r="E63" s="284"/>
      <c r="F63" s="57">
        <f t="shared" si="0"/>
        <v>0</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0</v>
      </c>
      <c r="E68" s="56">
        <f t="shared" si="15"/>
        <v>0</v>
      </c>
      <c r="F68" s="57" t="str">
        <f t="shared" si="0"/>
        <v>-</v>
      </c>
    </row>
    <row r="69" spans="1:6" ht="12.75" customHeight="1" x14ac:dyDescent="0.2">
      <c r="A69" s="54" t="s">
        <v>181</v>
      </c>
      <c r="B69" s="88" t="s">
        <v>182</v>
      </c>
      <c r="C69" s="55" t="s">
        <v>181</v>
      </c>
      <c r="D69" s="284"/>
      <c r="E69" s="284"/>
      <c r="F69" s="57" t="str">
        <f t="shared" si="0"/>
        <v>-</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927964</v>
      </c>
      <c r="E74" s="56">
        <f t="shared" si="17"/>
        <v>2377794.0499999998</v>
      </c>
      <c r="F74" s="57">
        <f t="shared" si="0"/>
        <v>256.23774736951003</v>
      </c>
    </row>
    <row r="75" spans="1:6" ht="12.75" customHeight="1" x14ac:dyDescent="0.2">
      <c r="A75" s="54" t="s">
        <v>193</v>
      </c>
      <c r="B75" s="88" t="s">
        <v>194</v>
      </c>
      <c r="C75" s="55" t="s">
        <v>193</v>
      </c>
      <c r="D75" s="284">
        <v>927964</v>
      </c>
      <c r="E75" s="284">
        <v>1021532.8</v>
      </c>
      <c r="F75" s="57">
        <f t="shared" si="0"/>
        <v>110.08323598760296</v>
      </c>
    </row>
    <row r="76" spans="1:6" ht="12.75" customHeight="1" x14ac:dyDescent="0.2">
      <c r="A76" s="54" t="s">
        <v>195</v>
      </c>
      <c r="B76" s="88" t="s">
        <v>196</v>
      </c>
      <c r="C76" s="55" t="s">
        <v>195</v>
      </c>
      <c r="D76" s="284"/>
      <c r="E76" s="284">
        <v>1356261.25</v>
      </c>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2110344</v>
      </c>
      <c r="E82" s="56">
        <f t="shared" si="19"/>
        <v>1677985.63</v>
      </c>
      <c r="F82" s="57">
        <f t="shared" si="0"/>
        <v>79.512422145394297</v>
      </c>
    </row>
    <row r="83" spans="1:6" ht="12.75" customHeight="1" x14ac:dyDescent="0.2">
      <c r="A83" s="54">
        <v>641</v>
      </c>
      <c r="B83" s="88" t="s">
        <v>209</v>
      </c>
      <c r="C83" s="55" t="s">
        <v>210</v>
      </c>
      <c r="D83" s="56">
        <f t="shared" ref="D83:E83" si="20">SUM(D84:D90)</f>
        <v>0</v>
      </c>
      <c r="E83" s="56">
        <f t="shared" si="20"/>
        <v>384.15000000000003</v>
      </c>
      <c r="F83" s="57" t="str">
        <f t="shared" si="0"/>
        <v>-</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c r="E85" s="284">
        <v>17.739999999999998</v>
      </c>
      <c r="F85" s="57" t="str">
        <f t="shared" si="0"/>
        <v>-</v>
      </c>
    </row>
    <row r="86" spans="1:6" ht="12.75" customHeight="1" x14ac:dyDescent="0.2">
      <c r="A86" s="54">
        <v>6414</v>
      </c>
      <c r="B86" s="88" t="s">
        <v>215</v>
      </c>
      <c r="C86" s="55" t="s">
        <v>216</v>
      </c>
      <c r="D86" s="284"/>
      <c r="E86" s="284">
        <v>366.41</v>
      </c>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2110344</v>
      </c>
      <c r="E91" s="56">
        <f t="shared" si="21"/>
        <v>1677601.48</v>
      </c>
      <c r="F91" s="57">
        <f t="shared" si="0"/>
        <v>79.494218951981281</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v>34255</v>
      </c>
      <c r="E93" s="284">
        <v>17566</v>
      </c>
      <c r="F93" s="57">
        <f t="shared" si="0"/>
        <v>51.280105094146847</v>
      </c>
    </row>
    <row r="94" spans="1:6" ht="12.75" customHeight="1" x14ac:dyDescent="0.2">
      <c r="A94" s="54">
        <v>6423</v>
      </c>
      <c r="B94" s="88" t="s">
        <v>231</v>
      </c>
      <c r="C94" s="55" t="s">
        <v>232</v>
      </c>
      <c r="D94" s="284">
        <v>2073721</v>
      </c>
      <c r="E94" s="284">
        <v>1660035.48</v>
      </c>
      <c r="F94" s="57">
        <f t="shared" si="0"/>
        <v>80.051052190723823</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v>2368</v>
      </c>
      <c r="E97" s="284"/>
      <c r="F97" s="57">
        <f t="shared" si="0"/>
        <v>0</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541978</v>
      </c>
      <c r="E106" s="56">
        <f t="shared" si="23"/>
        <v>565613.92000000004</v>
      </c>
      <c r="F106" s="57">
        <f t="shared" si="0"/>
        <v>104.36104786541152</v>
      </c>
    </row>
    <row r="107" spans="1:6" ht="12.75" customHeight="1" x14ac:dyDescent="0.2">
      <c r="A107" s="54">
        <v>651</v>
      </c>
      <c r="B107" s="88" t="s">
        <v>257</v>
      </c>
      <c r="C107" s="55" t="s">
        <v>258</v>
      </c>
      <c r="D107" s="56">
        <f t="shared" ref="D107:E107" si="24">SUM(D108:D111)</f>
        <v>82696</v>
      </c>
      <c r="E107" s="56">
        <f t="shared" si="24"/>
        <v>0.02</v>
      </c>
      <c r="F107" s="57">
        <f t="shared" si="0"/>
        <v>2.4184966624746057E-5</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v>82696</v>
      </c>
      <c r="E109" s="284">
        <v>0.02</v>
      </c>
      <c r="F109" s="57">
        <f t="shared" si="0"/>
        <v>2.4184966624746057E-5</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76569</v>
      </c>
      <c r="E112" s="56">
        <f t="shared" si="25"/>
        <v>105699.08</v>
      </c>
      <c r="F112" s="57">
        <f t="shared" si="0"/>
        <v>138.04422155180296</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v>76569</v>
      </c>
      <c r="E114" s="284">
        <v>105699.08</v>
      </c>
      <c r="F114" s="57">
        <f t="shared" si="0"/>
        <v>138.04422155180296</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c r="E117" s="284"/>
      <c r="F117" s="57" t="str">
        <f t="shared" si="0"/>
        <v>-</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382713</v>
      </c>
      <c r="E120" s="56">
        <f t="shared" si="26"/>
        <v>459914.82</v>
      </c>
      <c r="F120" s="57">
        <f t="shared" si="0"/>
        <v>120.17224917888862</v>
      </c>
    </row>
    <row r="121" spans="1:6" ht="12.75" customHeight="1" x14ac:dyDescent="0.2">
      <c r="A121" s="54">
        <v>6531</v>
      </c>
      <c r="B121" s="88" t="s">
        <v>285</v>
      </c>
      <c r="C121" s="55" t="s">
        <v>286</v>
      </c>
      <c r="D121" s="284">
        <v>21876</v>
      </c>
      <c r="E121" s="284">
        <v>12684.96</v>
      </c>
      <c r="F121" s="57">
        <f t="shared" si="0"/>
        <v>57.985737794843658</v>
      </c>
    </row>
    <row r="122" spans="1:6" ht="12.75" customHeight="1" x14ac:dyDescent="0.2">
      <c r="A122" s="54">
        <v>6532</v>
      </c>
      <c r="B122" s="88" t="s">
        <v>287</v>
      </c>
      <c r="C122" s="55" t="s">
        <v>288</v>
      </c>
      <c r="D122" s="284">
        <v>360837</v>
      </c>
      <c r="E122" s="284">
        <v>447229.86</v>
      </c>
      <c r="F122" s="57">
        <f t="shared" si="0"/>
        <v>123.94235070128616</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0</v>
      </c>
      <c r="E124" s="56">
        <f t="shared" si="27"/>
        <v>0</v>
      </c>
      <c r="F124" s="57" t="str">
        <f t="shared" si="0"/>
        <v>-</v>
      </c>
    </row>
    <row r="125" spans="1:6" ht="12.75" customHeight="1" x14ac:dyDescent="0.2">
      <c r="A125" s="54">
        <v>661</v>
      </c>
      <c r="B125" s="100" t="s">
        <v>293</v>
      </c>
      <c r="C125" s="55" t="s">
        <v>294</v>
      </c>
      <c r="D125" s="56">
        <f t="shared" ref="D125:E125" si="28">SUM(D126:D127)</f>
        <v>0</v>
      </c>
      <c r="E125" s="56">
        <f t="shared" si="28"/>
        <v>0</v>
      </c>
      <c r="F125" s="57" t="str">
        <f t="shared" si="0"/>
        <v>-</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c r="E127" s="284"/>
      <c r="F127" s="57" t="str">
        <f t="shared" si="0"/>
        <v>-</v>
      </c>
    </row>
    <row r="128" spans="1:6" ht="24" x14ac:dyDescent="0.2">
      <c r="A128" s="54">
        <v>663</v>
      </c>
      <c r="B128" s="273" t="s">
        <v>299</v>
      </c>
      <c r="C128" s="55" t="s">
        <v>300</v>
      </c>
      <c r="D128" s="56">
        <f t="shared" ref="D128:E128" si="29">SUM(D129:D132)</f>
        <v>0</v>
      </c>
      <c r="E128" s="56">
        <f t="shared" si="29"/>
        <v>0</v>
      </c>
      <c r="F128" s="57" t="str">
        <f t="shared" si="0"/>
        <v>-</v>
      </c>
    </row>
    <row r="129" spans="1:6" ht="12.75" customHeight="1" x14ac:dyDescent="0.2">
      <c r="A129" s="54">
        <v>6631</v>
      </c>
      <c r="B129" s="100" t="s">
        <v>301</v>
      </c>
      <c r="C129" s="55" t="s">
        <v>302</v>
      </c>
      <c r="D129" s="284"/>
      <c r="E129" s="284"/>
      <c r="F129" s="57" t="str">
        <f t="shared" si="0"/>
        <v>-</v>
      </c>
    </row>
    <row r="130" spans="1:6" ht="12.75" customHeight="1" x14ac:dyDescent="0.2">
      <c r="A130" s="54">
        <v>6632</v>
      </c>
      <c r="B130" s="229" t="s">
        <v>303</v>
      </c>
      <c r="C130" s="55" t="s">
        <v>304</v>
      </c>
      <c r="D130" s="284"/>
      <c r="E130" s="284"/>
      <c r="F130" s="57" t="str">
        <f t="shared" si="0"/>
        <v>-</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0</v>
      </c>
      <c r="E133" s="56">
        <f t="shared" si="30"/>
        <v>0</v>
      </c>
      <c r="F133" s="57" t="str">
        <f t="shared" ref="F133:F223" si="31">IF(D133&lt;&gt;0,IF(E133/D133&gt;=100,"&gt;&gt;100",E133/D133*100),"-")</f>
        <v>-</v>
      </c>
    </row>
    <row r="134" spans="1:6" ht="24" x14ac:dyDescent="0.2">
      <c r="A134" s="54">
        <v>671</v>
      </c>
      <c r="B134" s="229" t="s">
        <v>311</v>
      </c>
      <c r="C134" s="55" t="s">
        <v>312</v>
      </c>
      <c r="D134" s="56">
        <f t="shared" ref="D134:E134" si="32">SUM(D135:D137)</f>
        <v>0</v>
      </c>
      <c r="E134" s="56">
        <f t="shared" si="32"/>
        <v>0</v>
      </c>
      <c r="F134" s="57" t="str">
        <f t="shared" si="31"/>
        <v>-</v>
      </c>
    </row>
    <row r="135" spans="1:6" ht="12.75" customHeight="1" x14ac:dyDescent="0.2">
      <c r="A135" s="54">
        <v>6711</v>
      </c>
      <c r="B135" s="88" t="s">
        <v>313</v>
      </c>
      <c r="C135" s="55" t="s">
        <v>314</v>
      </c>
      <c r="D135" s="284"/>
      <c r="E135" s="284"/>
      <c r="F135" s="57" t="str">
        <f t="shared" si="31"/>
        <v>-</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5117008</v>
      </c>
      <c r="E151" s="56">
        <f t="shared" si="35"/>
        <v>5970221.1099999994</v>
      </c>
      <c r="F151" s="57">
        <f t="shared" si="31"/>
        <v>116.67406245993752</v>
      </c>
    </row>
    <row r="152" spans="1:6" ht="12.75" customHeight="1" x14ac:dyDescent="0.2">
      <c r="A152" s="54">
        <v>31</v>
      </c>
      <c r="B152" s="88" t="s">
        <v>346</v>
      </c>
      <c r="C152" s="55" t="s">
        <v>347</v>
      </c>
      <c r="D152" s="56">
        <f t="shared" ref="D152:E152" si="36">D153+D158+D159</f>
        <v>1247190</v>
      </c>
      <c r="E152" s="56">
        <f t="shared" si="36"/>
        <v>2057950.62</v>
      </c>
      <c r="F152" s="57">
        <f t="shared" si="31"/>
        <v>165.00698530296108</v>
      </c>
    </row>
    <row r="153" spans="1:6" ht="12.75" customHeight="1" x14ac:dyDescent="0.2">
      <c r="A153" s="54">
        <v>311</v>
      </c>
      <c r="B153" s="88" t="s">
        <v>348</v>
      </c>
      <c r="C153" s="55" t="s">
        <v>349</v>
      </c>
      <c r="D153" s="56">
        <f t="shared" ref="D153:E153" si="37">SUM(D154:D157)</f>
        <v>1002660</v>
      </c>
      <c r="E153" s="56">
        <f t="shared" si="37"/>
        <v>1738290.95</v>
      </c>
      <c r="F153" s="57">
        <f t="shared" si="31"/>
        <v>173.36793628947001</v>
      </c>
    </row>
    <row r="154" spans="1:6" ht="12.75" customHeight="1" x14ac:dyDescent="0.2">
      <c r="A154" s="54">
        <v>3111</v>
      </c>
      <c r="B154" s="88" t="s">
        <v>350</v>
      </c>
      <c r="C154" s="55" t="s">
        <v>351</v>
      </c>
      <c r="D154" s="284">
        <v>1002660</v>
      </c>
      <c r="E154" s="284">
        <v>1738290.95</v>
      </c>
      <c r="F154" s="57">
        <f t="shared" si="31"/>
        <v>173.36793628947001</v>
      </c>
    </row>
    <row r="155" spans="1:6" ht="12.75" customHeight="1" x14ac:dyDescent="0.2">
      <c r="A155" s="54">
        <v>3112</v>
      </c>
      <c r="B155" s="88" t="s">
        <v>352</v>
      </c>
      <c r="C155" s="55" t="s">
        <v>353</v>
      </c>
      <c r="D155" s="284"/>
      <c r="E155" s="284"/>
      <c r="F155" s="57" t="str">
        <f t="shared" si="31"/>
        <v>-</v>
      </c>
    </row>
    <row r="156" spans="1:6" ht="12.75" customHeight="1" x14ac:dyDescent="0.2">
      <c r="A156" s="54">
        <v>3113</v>
      </c>
      <c r="B156" s="88" t="s">
        <v>354</v>
      </c>
      <c r="C156" s="55" t="s">
        <v>355</v>
      </c>
      <c r="D156" s="284"/>
      <c r="E156" s="284"/>
      <c r="F156" s="57" t="str">
        <f t="shared" si="31"/>
        <v>-</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v>35583</v>
      </c>
      <c r="E158" s="284">
        <v>10590.84</v>
      </c>
      <c r="F158" s="57">
        <f t="shared" si="31"/>
        <v>29.763763594975128</v>
      </c>
    </row>
    <row r="159" spans="1:6" ht="12.75" customHeight="1" x14ac:dyDescent="0.2">
      <c r="A159" s="54">
        <v>313</v>
      </c>
      <c r="B159" s="88" t="s">
        <v>360</v>
      </c>
      <c r="C159" s="55" t="s">
        <v>361</v>
      </c>
      <c r="D159" s="56">
        <f t="shared" ref="D159:E159" si="38">SUM(D160:D162)</f>
        <v>208947</v>
      </c>
      <c r="E159" s="56">
        <f t="shared" si="38"/>
        <v>309068.83</v>
      </c>
      <c r="F159" s="57">
        <f t="shared" si="31"/>
        <v>147.91733310361002</v>
      </c>
    </row>
    <row r="160" spans="1:6" ht="12.75" customHeight="1" x14ac:dyDescent="0.2">
      <c r="A160" s="54">
        <v>3131</v>
      </c>
      <c r="B160" s="88" t="s">
        <v>139</v>
      </c>
      <c r="C160" s="55" t="s">
        <v>362</v>
      </c>
      <c r="D160" s="284"/>
      <c r="E160" s="284"/>
      <c r="F160" s="57" t="str">
        <f t="shared" si="31"/>
        <v>-</v>
      </c>
    </row>
    <row r="161" spans="1:6" ht="12.75" customHeight="1" x14ac:dyDescent="0.2">
      <c r="A161" s="54">
        <v>3132</v>
      </c>
      <c r="B161" s="88" t="s">
        <v>363</v>
      </c>
      <c r="C161" s="55" t="s">
        <v>364</v>
      </c>
      <c r="D161" s="284">
        <v>165441</v>
      </c>
      <c r="E161" s="284">
        <v>309068.83</v>
      </c>
      <c r="F161" s="57">
        <f t="shared" si="31"/>
        <v>186.81513651392342</v>
      </c>
    </row>
    <row r="162" spans="1:6" ht="12.75" customHeight="1" x14ac:dyDescent="0.2">
      <c r="A162" s="54">
        <v>3133</v>
      </c>
      <c r="B162" s="88" t="s">
        <v>365</v>
      </c>
      <c r="C162" s="55" t="s">
        <v>366</v>
      </c>
      <c r="D162" s="284">
        <v>43506</v>
      </c>
      <c r="E162" s="284"/>
      <c r="F162" s="57">
        <f t="shared" si="31"/>
        <v>0</v>
      </c>
    </row>
    <row r="163" spans="1:6" ht="12.75" customHeight="1" x14ac:dyDescent="0.2">
      <c r="A163" s="54">
        <v>32</v>
      </c>
      <c r="B163" s="88" t="s">
        <v>367</v>
      </c>
      <c r="C163" s="55" t="s">
        <v>368</v>
      </c>
      <c r="D163" s="56">
        <f t="shared" ref="D163:E163" si="39">D164+D169+D177+D187+D188</f>
        <v>1461911</v>
      </c>
      <c r="E163" s="56">
        <f t="shared" si="39"/>
        <v>1622284.8199999998</v>
      </c>
      <c r="F163" s="57">
        <f t="shared" si="31"/>
        <v>110.9701493456168</v>
      </c>
    </row>
    <row r="164" spans="1:6" ht="12.75" customHeight="1" x14ac:dyDescent="0.2">
      <c r="A164" s="54">
        <v>321</v>
      </c>
      <c r="B164" s="88" t="s">
        <v>369</v>
      </c>
      <c r="C164" s="55" t="s">
        <v>370</v>
      </c>
      <c r="D164" s="56">
        <f t="shared" ref="D164:E164" si="40">SUM(D165:D168)</f>
        <v>31281</v>
      </c>
      <c r="E164" s="56">
        <f t="shared" si="40"/>
        <v>155198.5</v>
      </c>
      <c r="F164" s="57">
        <f t="shared" si="31"/>
        <v>496.14302611809092</v>
      </c>
    </row>
    <row r="165" spans="1:6" ht="12.75" customHeight="1" x14ac:dyDescent="0.2">
      <c r="A165" s="54">
        <v>3211</v>
      </c>
      <c r="B165" s="88" t="s">
        <v>371</v>
      </c>
      <c r="C165" s="55" t="s">
        <v>372</v>
      </c>
      <c r="D165" s="284">
        <v>635</v>
      </c>
      <c r="E165" s="284">
        <v>4868</v>
      </c>
      <c r="F165" s="57">
        <f t="shared" si="31"/>
        <v>766.61417322834643</v>
      </c>
    </row>
    <row r="166" spans="1:6" ht="12.75" customHeight="1" x14ac:dyDescent="0.2">
      <c r="A166" s="54">
        <v>3212</v>
      </c>
      <c r="B166" s="88" t="s">
        <v>373</v>
      </c>
      <c r="C166" s="55" t="s">
        <v>374</v>
      </c>
      <c r="D166" s="284">
        <v>19142</v>
      </c>
      <c r="E166" s="284">
        <v>36614</v>
      </c>
      <c r="F166" s="57">
        <f t="shared" si="31"/>
        <v>191.27572876397451</v>
      </c>
    </row>
    <row r="167" spans="1:6" ht="12.75" customHeight="1" x14ac:dyDescent="0.2">
      <c r="A167" s="54">
        <v>3213</v>
      </c>
      <c r="B167" s="88" t="s">
        <v>375</v>
      </c>
      <c r="C167" s="55" t="s">
        <v>376</v>
      </c>
      <c r="D167" s="284"/>
      <c r="E167" s="284">
        <v>102956.5</v>
      </c>
      <c r="F167" s="57" t="str">
        <f t="shared" si="31"/>
        <v>-</v>
      </c>
    </row>
    <row r="168" spans="1:6" ht="12.75" customHeight="1" x14ac:dyDescent="0.2">
      <c r="A168" s="54">
        <v>3214</v>
      </c>
      <c r="B168" s="88" t="s">
        <v>377</v>
      </c>
      <c r="C168" s="55" t="s">
        <v>378</v>
      </c>
      <c r="D168" s="284">
        <v>11504</v>
      </c>
      <c r="E168" s="284">
        <v>10760</v>
      </c>
      <c r="F168" s="57">
        <f t="shared" si="31"/>
        <v>93.532684283727392</v>
      </c>
    </row>
    <row r="169" spans="1:6" ht="12.75" customHeight="1" x14ac:dyDescent="0.2">
      <c r="A169" s="54">
        <v>322</v>
      </c>
      <c r="B169" s="88" t="s">
        <v>379</v>
      </c>
      <c r="C169" s="55" t="s">
        <v>380</v>
      </c>
      <c r="D169" s="56">
        <f t="shared" ref="D169:E169" si="41">SUM(D170:D176)</f>
        <v>583117</v>
      </c>
      <c r="E169" s="56">
        <f t="shared" si="41"/>
        <v>788624.05999999994</v>
      </c>
      <c r="F169" s="57">
        <f t="shared" si="31"/>
        <v>135.24285177760208</v>
      </c>
    </row>
    <row r="170" spans="1:6" ht="12.75" customHeight="1" x14ac:dyDescent="0.2">
      <c r="A170" s="54">
        <v>3221</v>
      </c>
      <c r="B170" s="88" t="s">
        <v>381</v>
      </c>
      <c r="C170" s="55" t="s">
        <v>382</v>
      </c>
      <c r="D170" s="284">
        <v>60565</v>
      </c>
      <c r="E170" s="284">
        <v>151650.51999999999</v>
      </c>
      <c r="F170" s="57">
        <f t="shared" si="31"/>
        <v>250.3929992569966</v>
      </c>
    </row>
    <row r="171" spans="1:6" ht="12.75" customHeight="1" x14ac:dyDescent="0.2">
      <c r="A171" s="54">
        <v>3222</v>
      </c>
      <c r="B171" s="88" t="s">
        <v>383</v>
      </c>
      <c r="C171" s="55" t="s">
        <v>384</v>
      </c>
      <c r="D171" s="284">
        <v>0</v>
      </c>
      <c r="E171" s="284"/>
      <c r="F171" s="57" t="str">
        <f t="shared" si="31"/>
        <v>-</v>
      </c>
    </row>
    <row r="172" spans="1:6" ht="12.75" customHeight="1" x14ac:dyDescent="0.2">
      <c r="A172" s="54">
        <v>3223</v>
      </c>
      <c r="B172" s="88" t="s">
        <v>385</v>
      </c>
      <c r="C172" s="55" t="s">
        <v>386</v>
      </c>
      <c r="D172" s="284">
        <v>333977</v>
      </c>
      <c r="E172" s="284">
        <v>495257.21</v>
      </c>
      <c r="F172" s="57">
        <f t="shared" si="31"/>
        <v>148.29081343924881</v>
      </c>
    </row>
    <row r="173" spans="1:6" ht="12.75" customHeight="1" x14ac:dyDescent="0.2">
      <c r="A173" s="54">
        <v>3224</v>
      </c>
      <c r="B173" s="88" t="s">
        <v>387</v>
      </c>
      <c r="C173" s="55" t="s">
        <v>388</v>
      </c>
      <c r="D173" s="284">
        <v>188575</v>
      </c>
      <c r="E173" s="284">
        <v>141716.32999999999</v>
      </c>
      <c r="F173" s="57">
        <f t="shared" si="31"/>
        <v>75.151175924698393</v>
      </c>
    </row>
    <row r="174" spans="1:6" ht="12.75" customHeight="1" x14ac:dyDescent="0.2">
      <c r="A174" s="54">
        <v>3225</v>
      </c>
      <c r="B174" s="88" t="s">
        <v>389</v>
      </c>
      <c r="C174" s="55" t="s">
        <v>390</v>
      </c>
      <c r="D174" s="284"/>
      <c r="E174" s="284"/>
      <c r="F174" s="57" t="str">
        <f t="shared" si="31"/>
        <v>-</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c r="E176" s="284"/>
      <c r="F176" s="57" t="str">
        <f t="shared" si="31"/>
        <v>-</v>
      </c>
    </row>
    <row r="177" spans="1:6" ht="12.75" customHeight="1" x14ac:dyDescent="0.2">
      <c r="A177" s="54">
        <v>323</v>
      </c>
      <c r="B177" s="88" t="s">
        <v>395</v>
      </c>
      <c r="C177" s="55" t="s">
        <v>396</v>
      </c>
      <c r="D177" s="56">
        <f t="shared" ref="D177:E177" si="42">SUM(D178:D186)</f>
        <v>586689</v>
      </c>
      <c r="E177" s="56">
        <f t="shared" si="42"/>
        <v>541678.22</v>
      </c>
      <c r="F177" s="57">
        <f t="shared" si="31"/>
        <v>92.32800001363583</v>
      </c>
    </row>
    <row r="178" spans="1:6" ht="12.75" customHeight="1" x14ac:dyDescent="0.2">
      <c r="A178" s="54">
        <v>3231</v>
      </c>
      <c r="B178" s="88" t="s">
        <v>397</v>
      </c>
      <c r="C178" s="55" t="s">
        <v>398</v>
      </c>
      <c r="D178" s="284">
        <v>48581</v>
      </c>
      <c r="E178" s="284">
        <v>64552.73</v>
      </c>
      <c r="F178" s="57">
        <f t="shared" si="31"/>
        <v>132.87649492599988</v>
      </c>
    </row>
    <row r="179" spans="1:6" ht="12.75" customHeight="1" x14ac:dyDescent="0.2">
      <c r="A179" s="54">
        <v>3232</v>
      </c>
      <c r="B179" s="88" t="s">
        <v>399</v>
      </c>
      <c r="C179" s="55" t="s">
        <v>400</v>
      </c>
      <c r="D179" s="284"/>
      <c r="E179" s="284"/>
      <c r="F179" s="57" t="str">
        <f t="shared" si="31"/>
        <v>-</v>
      </c>
    </row>
    <row r="180" spans="1:6" ht="12.75" customHeight="1" x14ac:dyDescent="0.2">
      <c r="A180" s="54">
        <v>3233</v>
      </c>
      <c r="B180" s="88" t="s">
        <v>401</v>
      </c>
      <c r="C180" s="55" t="s">
        <v>402</v>
      </c>
      <c r="D180" s="284">
        <v>13750</v>
      </c>
      <c r="E180" s="284">
        <v>22700</v>
      </c>
      <c r="F180" s="57">
        <f t="shared" si="31"/>
        <v>165.09090909090909</v>
      </c>
    </row>
    <row r="181" spans="1:6" ht="12.75" customHeight="1" x14ac:dyDescent="0.2">
      <c r="A181" s="54">
        <v>3234</v>
      </c>
      <c r="B181" s="88" t="s">
        <v>403</v>
      </c>
      <c r="C181" s="55" t="s">
        <v>404</v>
      </c>
      <c r="D181" s="284">
        <v>244659</v>
      </c>
      <c r="E181" s="284">
        <v>99630.35</v>
      </c>
      <c r="F181" s="57">
        <f t="shared" si="31"/>
        <v>40.722127532606613</v>
      </c>
    </row>
    <row r="182" spans="1:6" ht="12.75" customHeight="1" x14ac:dyDescent="0.2">
      <c r="A182" s="54">
        <v>3235</v>
      </c>
      <c r="B182" s="88" t="s">
        <v>405</v>
      </c>
      <c r="C182" s="55" t="s">
        <v>406</v>
      </c>
      <c r="D182" s="284"/>
      <c r="E182" s="284"/>
      <c r="F182" s="57" t="str">
        <f t="shared" si="31"/>
        <v>-</v>
      </c>
    </row>
    <row r="183" spans="1:6" ht="12.75" customHeight="1" x14ac:dyDescent="0.2">
      <c r="A183" s="54">
        <v>3236</v>
      </c>
      <c r="B183" s="88" t="s">
        <v>407</v>
      </c>
      <c r="C183" s="55" t="s">
        <v>408</v>
      </c>
      <c r="D183" s="284">
        <v>24040</v>
      </c>
      <c r="E183" s="284">
        <v>32552.5</v>
      </c>
      <c r="F183" s="57">
        <f t="shared" si="31"/>
        <v>135.40973377703827</v>
      </c>
    </row>
    <row r="184" spans="1:6" ht="12.75" customHeight="1" x14ac:dyDescent="0.2">
      <c r="A184" s="54">
        <v>3237</v>
      </c>
      <c r="B184" s="88" t="s">
        <v>409</v>
      </c>
      <c r="C184" s="55" t="s">
        <v>410</v>
      </c>
      <c r="D184" s="284">
        <v>241354</v>
      </c>
      <c r="E184" s="284">
        <v>283016.59999999998</v>
      </c>
      <c r="F184" s="57">
        <f t="shared" si="31"/>
        <v>117.26203004715066</v>
      </c>
    </row>
    <row r="185" spans="1:6" ht="12.75" customHeight="1" x14ac:dyDescent="0.2">
      <c r="A185" s="54">
        <v>3238</v>
      </c>
      <c r="B185" s="88" t="s">
        <v>411</v>
      </c>
      <c r="C185" s="55" t="s">
        <v>412</v>
      </c>
      <c r="D185" s="284">
        <v>3420</v>
      </c>
      <c r="E185" s="284">
        <v>16975.46</v>
      </c>
      <c r="F185" s="57">
        <f t="shared" si="31"/>
        <v>496.3584795321637</v>
      </c>
    </row>
    <row r="186" spans="1:6" ht="12.75" customHeight="1" x14ac:dyDescent="0.2">
      <c r="A186" s="54">
        <v>3239</v>
      </c>
      <c r="B186" s="88" t="s">
        <v>413</v>
      </c>
      <c r="C186" s="55" t="s">
        <v>414</v>
      </c>
      <c r="D186" s="284">
        <v>10885</v>
      </c>
      <c r="E186" s="284">
        <v>22250.58</v>
      </c>
      <c r="F186" s="57">
        <f t="shared" si="31"/>
        <v>204.41506660542029</v>
      </c>
    </row>
    <row r="187" spans="1:6" ht="12.75" customHeight="1" x14ac:dyDescent="0.2">
      <c r="A187" s="54">
        <v>324</v>
      </c>
      <c r="B187" s="88" t="s">
        <v>415</v>
      </c>
      <c r="C187" s="55" t="s">
        <v>416</v>
      </c>
      <c r="D187" s="284"/>
      <c r="E187" s="284"/>
      <c r="F187" s="57" t="str">
        <f t="shared" si="31"/>
        <v>-</v>
      </c>
    </row>
    <row r="188" spans="1:6" ht="12.75" customHeight="1" x14ac:dyDescent="0.2">
      <c r="A188" s="54">
        <v>329</v>
      </c>
      <c r="B188" s="88" t="s">
        <v>417</v>
      </c>
      <c r="C188" s="55" t="s">
        <v>418</v>
      </c>
      <c r="D188" s="56">
        <f t="shared" ref="D188:E188" si="43">SUM(D189:D195)</f>
        <v>260824</v>
      </c>
      <c r="E188" s="56">
        <f t="shared" si="43"/>
        <v>136784.04</v>
      </c>
      <c r="F188" s="57">
        <f t="shared" si="31"/>
        <v>52.443042051344968</v>
      </c>
    </row>
    <row r="189" spans="1:6" ht="12.75" customHeight="1" x14ac:dyDescent="0.2">
      <c r="A189" s="54">
        <v>3291</v>
      </c>
      <c r="B189" s="229" t="s">
        <v>419</v>
      </c>
      <c r="C189" s="55" t="s">
        <v>420</v>
      </c>
      <c r="D189" s="284">
        <v>173811</v>
      </c>
      <c r="E189" s="284">
        <v>27564.18</v>
      </c>
      <c r="F189" s="57">
        <f t="shared" si="31"/>
        <v>15.858708597269446</v>
      </c>
    </row>
    <row r="190" spans="1:6" ht="12.75" customHeight="1" x14ac:dyDescent="0.2">
      <c r="A190" s="54">
        <v>3292</v>
      </c>
      <c r="B190" s="88" t="s">
        <v>421</v>
      </c>
      <c r="C190" s="55" t="s">
        <v>422</v>
      </c>
      <c r="D190" s="284">
        <v>9413</v>
      </c>
      <c r="E190" s="284">
        <v>9491.64</v>
      </c>
      <c r="F190" s="57">
        <f t="shared" si="31"/>
        <v>100.83544034845427</v>
      </c>
    </row>
    <row r="191" spans="1:6" ht="12.75" customHeight="1" x14ac:dyDescent="0.2">
      <c r="A191" s="54">
        <v>3293</v>
      </c>
      <c r="B191" s="88" t="s">
        <v>423</v>
      </c>
      <c r="C191" s="55" t="s">
        <v>424</v>
      </c>
      <c r="D191" s="284">
        <v>62309</v>
      </c>
      <c r="E191" s="284">
        <v>77537.13</v>
      </c>
      <c r="F191" s="57">
        <f t="shared" si="31"/>
        <v>124.43969571009004</v>
      </c>
    </row>
    <row r="192" spans="1:6" ht="12.75" customHeight="1" x14ac:dyDescent="0.2">
      <c r="A192" s="54">
        <v>3294</v>
      </c>
      <c r="B192" s="88" t="s">
        <v>425</v>
      </c>
      <c r="C192" s="55" t="s">
        <v>426</v>
      </c>
      <c r="D192" s="284">
        <v>5426</v>
      </c>
      <c r="E192" s="284"/>
      <c r="F192" s="57">
        <f t="shared" si="31"/>
        <v>0</v>
      </c>
    </row>
    <row r="193" spans="1:6" ht="12.75" customHeight="1" x14ac:dyDescent="0.2">
      <c r="A193" s="54">
        <v>3295</v>
      </c>
      <c r="B193" s="88" t="s">
        <v>427</v>
      </c>
      <c r="C193" s="55" t="s">
        <v>428</v>
      </c>
      <c r="D193" s="284"/>
      <c r="E193" s="284"/>
      <c r="F193" s="57" t="str">
        <f t="shared" si="31"/>
        <v>-</v>
      </c>
    </row>
    <row r="194" spans="1:6" ht="12.75" customHeight="1" x14ac:dyDescent="0.2">
      <c r="A194" s="54" t="s">
        <v>429</v>
      </c>
      <c r="B194" s="88" t="s">
        <v>430</v>
      </c>
      <c r="C194" s="55" t="s">
        <v>429</v>
      </c>
      <c r="D194" s="284"/>
      <c r="E194" s="284"/>
      <c r="F194" s="57" t="str">
        <f t="shared" si="31"/>
        <v>-</v>
      </c>
    </row>
    <row r="195" spans="1:6" ht="12.75" customHeight="1" x14ac:dyDescent="0.2">
      <c r="A195" s="54">
        <v>3299</v>
      </c>
      <c r="B195" s="88" t="s">
        <v>431</v>
      </c>
      <c r="C195" s="55" t="s">
        <v>432</v>
      </c>
      <c r="D195" s="284">
        <v>9865</v>
      </c>
      <c r="E195" s="284">
        <v>22191.09</v>
      </c>
      <c r="F195" s="57">
        <f t="shared" si="31"/>
        <v>224.94769386720731</v>
      </c>
    </row>
    <row r="196" spans="1:6" ht="12.75" customHeight="1" x14ac:dyDescent="0.2">
      <c r="A196" s="54">
        <v>34</v>
      </c>
      <c r="B196" s="229" t="s">
        <v>433</v>
      </c>
      <c r="C196" s="55" t="s">
        <v>434</v>
      </c>
      <c r="D196" s="56">
        <f t="shared" ref="D196:E196" si="44">D197+D202+D210</f>
        <v>34415</v>
      </c>
      <c r="E196" s="56">
        <f t="shared" si="44"/>
        <v>9150.7799999999988</v>
      </c>
      <c r="F196" s="57">
        <f t="shared" si="31"/>
        <v>26.589510387912245</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0</v>
      </c>
      <c r="E202" s="56">
        <f t="shared" si="46"/>
        <v>0</v>
      </c>
      <c r="F202" s="57" t="str">
        <f t="shared" si="31"/>
        <v>-</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c r="E204" s="284"/>
      <c r="F204" s="57" t="str">
        <f t="shared" si="31"/>
        <v>-</v>
      </c>
    </row>
    <row r="205" spans="1:6" ht="24" x14ac:dyDescent="0.2">
      <c r="A205" s="54">
        <v>3423</v>
      </c>
      <c r="B205" s="229" t="s">
        <v>451</v>
      </c>
      <c r="C205" s="55" t="s">
        <v>452</v>
      </c>
      <c r="D205" s="284"/>
      <c r="E205" s="284"/>
      <c r="F205" s="57" t="str">
        <f t="shared" si="31"/>
        <v>-</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34415</v>
      </c>
      <c r="E210" s="56">
        <f t="shared" si="47"/>
        <v>9150.7799999999988</v>
      </c>
      <c r="F210" s="57">
        <f t="shared" si="31"/>
        <v>26.589510387912245</v>
      </c>
    </row>
    <row r="211" spans="1:6" ht="12.75" customHeight="1" x14ac:dyDescent="0.2">
      <c r="A211" s="54">
        <v>3431</v>
      </c>
      <c r="B211" s="229" t="s">
        <v>463</v>
      </c>
      <c r="C211" s="55" t="s">
        <v>464</v>
      </c>
      <c r="D211" s="284">
        <v>17045</v>
      </c>
      <c r="E211" s="284">
        <v>8593.4699999999993</v>
      </c>
      <c r="F211" s="57">
        <f t="shared" si="31"/>
        <v>50.416368436491631</v>
      </c>
    </row>
    <row r="212" spans="1:6" ht="12.75" customHeight="1" x14ac:dyDescent="0.2">
      <c r="A212" s="54">
        <v>3432</v>
      </c>
      <c r="B212" s="88" t="s">
        <v>465</v>
      </c>
      <c r="C212" s="55" t="s">
        <v>466</v>
      </c>
      <c r="D212" s="284"/>
      <c r="E212" s="284"/>
      <c r="F212" s="57" t="str">
        <f t="shared" si="31"/>
        <v>-</v>
      </c>
    </row>
    <row r="213" spans="1:6" ht="12.75" customHeight="1" x14ac:dyDescent="0.2">
      <c r="A213" s="54">
        <v>3433</v>
      </c>
      <c r="B213" s="88" t="s">
        <v>467</v>
      </c>
      <c r="C213" s="55" t="s">
        <v>468</v>
      </c>
      <c r="D213" s="284">
        <v>17370</v>
      </c>
      <c r="E213" s="284">
        <v>557.30999999999995</v>
      </c>
      <c r="F213" s="57">
        <f t="shared" si="31"/>
        <v>3.2084628670120892</v>
      </c>
    </row>
    <row r="214" spans="1:6" ht="12.75" customHeight="1" x14ac:dyDescent="0.2">
      <c r="A214" s="54">
        <v>3434</v>
      </c>
      <c r="B214" s="88" t="s">
        <v>469</v>
      </c>
      <c r="C214" s="55" t="s">
        <v>470</v>
      </c>
      <c r="D214" s="284"/>
      <c r="E214" s="284"/>
      <c r="F214" s="57" t="str">
        <f t="shared" si="31"/>
        <v>-</v>
      </c>
    </row>
    <row r="215" spans="1:6" ht="12.75" customHeight="1" x14ac:dyDescent="0.2">
      <c r="A215" s="54">
        <v>35</v>
      </c>
      <c r="B215" s="88" t="s">
        <v>471</v>
      </c>
      <c r="C215" s="55" t="s">
        <v>472</v>
      </c>
      <c r="D215" s="56">
        <f t="shared" ref="D215:E215" si="48">D216+D219+D223</f>
        <v>14900</v>
      </c>
      <c r="E215" s="56">
        <f t="shared" si="48"/>
        <v>0</v>
      </c>
      <c r="F215" s="57">
        <f t="shared" si="31"/>
        <v>0</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14900</v>
      </c>
      <c r="E219" s="56">
        <f t="shared" si="50"/>
        <v>0</v>
      </c>
      <c r="F219" s="57">
        <f t="shared" si="31"/>
        <v>0</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v>14900</v>
      </c>
      <c r="E222" s="284"/>
      <c r="F222" s="57">
        <f t="shared" si="31"/>
        <v>0</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737050</v>
      </c>
      <c r="E224" s="56">
        <f t="shared" si="51"/>
        <v>716115.32</v>
      </c>
      <c r="F224" s="57">
        <f t="shared" ref="F224:F235" si="52">IF(D224&lt;&gt;0,IF(E224/D224&gt;=100,"&gt;&gt;100",E224/D224*100),"-")</f>
        <v>97.159666237025974</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0</v>
      </c>
      <c r="E231" s="56">
        <f t="shared" si="55"/>
        <v>0</v>
      </c>
      <c r="F231" s="57" t="str">
        <f t="shared" si="52"/>
        <v>-</v>
      </c>
    </row>
    <row r="232" spans="1:6" ht="12.75" customHeight="1" x14ac:dyDescent="0.2">
      <c r="A232" s="54">
        <v>3631</v>
      </c>
      <c r="B232" s="88" t="s">
        <v>505</v>
      </c>
      <c r="C232" s="55" t="s">
        <v>506</v>
      </c>
      <c r="D232" s="284"/>
      <c r="E232" s="284"/>
      <c r="F232" s="57" t="str">
        <f t="shared" si="52"/>
        <v>-</v>
      </c>
    </row>
    <row r="233" spans="1:6" ht="12.75" customHeight="1" x14ac:dyDescent="0.2">
      <c r="A233" s="54">
        <v>3632</v>
      </c>
      <c r="B233" s="88" t="s">
        <v>507</v>
      </c>
      <c r="C233" s="55" t="s">
        <v>508</v>
      </c>
      <c r="D233" s="284"/>
      <c r="E233" s="284"/>
      <c r="F233" s="57" t="str">
        <f t="shared" si="52"/>
        <v>-</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0</v>
      </c>
      <c r="E236" s="56">
        <f t="shared" si="56"/>
        <v>0</v>
      </c>
      <c r="F236" s="57" t="str">
        <f t="shared" ref="F236:F239" si="57">IF(D236&lt;&gt;0,IF(E236/D236&gt;=100,"&gt;&gt;100",E236/D236*100),"-")</f>
        <v>-</v>
      </c>
    </row>
    <row r="237" spans="1:6" ht="12.75" customHeight="1" x14ac:dyDescent="0.2">
      <c r="A237" s="54" t="s">
        <v>515</v>
      </c>
      <c r="B237" s="88" t="s">
        <v>516</v>
      </c>
      <c r="C237" s="55" t="s">
        <v>515</v>
      </c>
      <c r="D237" s="284"/>
      <c r="E237" s="284"/>
      <c r="F237" s="57" t="str">
        <f t="shared" si="57"/>
        <v>-</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737050</v>
      </c>
      <c r="E240" s="56">
        <f t="shared" si="58"/>
        <v>716115.32</v>
      </c>
      <c r="F240" s="57">
        <f t="shared" ref="F240:F243" si="59">IF(D240&lt;&gt;0,IF(E240/D240&gt;=100,"&gt;&gt;100",E240/D240*100),"-")</f>
        <v>97.159666237025974</v>
      </c>
    </row>
    <row r="241" spans="1:6" ht="24" x14ac:dyDescent="0.2">
      <c r="A241" s="54">
        <v>3672</v>
      </c>
      <c r="B241" s="88" t="s">
        <v>523</v>
      </c>
      <c r="C241" s="55" t="s">
        <v>524</v>
      </c>
      <c r="D241" s="284">
        <v>737050</v>
      </c>
      <c r="E241" s="284">
        <v>716115.32</v>
      </c>
      <c r="F241" s="57">
        <f t="shared" si="59"/>
        <v>97.159666237025974</v>
      </c>
    </row>
    <row r="242" spans="1:6" ht="24" x14ac:dyDescent="0.2">
      <c r="A242" s="54">
        <v>3673</v>
      </c>
      <c r="B242" s="88" t="s">
        <v>525</v>
      </c>
      <c r="C242" s="55" t="s">
        <v>526</v>
      </c>
      <c r="D242" s="284"/>
      <c r="E242" s="284"/>
      <c r="F242" s="57" t="str">
        <f t="shared" si="59"/>
        <v>-</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503651</v>
      </c>
      <c r="E252" s="56">
        <f t="shared" si="63"/>
        <v>645202.6</v>
      </c>
      <c r="F252" s="57">
        <f t="shared" ref="F252:F258" si="64">IF(D252&lt;&gt;0,IF(E252/D252&gt;=100,"&gt;&gt;100",E252/D252*100),"-")</f>
        <v>128.10509658473822</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503651</v>
      </c>
      <c r="E259" s="56">
        <f t="shared" si="66"/>
        <v>645202.6</v>
      </c>
      <c r="F259" s="57">
        <f t="shared" ref="F259:F262" si="67">IF(D259&lt;&gt;0,IF(E259/D259&gt;=100,"&gt;&gt;100",E259/D259*100),"-")</f>
        <v>128.10509658473822</v>
      </c>
    </row>
    <row r="260" spans="1:6" ht="12.75" customHeight="1" x14ac:dyDescent="0.2">
      <c r="A260" s="54">
        <v>3721</v>
      </c>
      <c r="B260" s="88" t="s">
        <v>557</v>
      </c>
      <c r="C260" s="55" t="s">
        <v>558</v>
      </c>
      <c r="D260" s="284">
        <v>344829</v>
      </c>
      <c r="E260" s="284">
        <v>414523</v>
      </c>
      <c r="F260" s="57">
        <f t="shared" si="67"/>
        <v>120.21117713417375</v>
      </c>
    </row>
    <row r="261" spans="1:6" ht="12.75" customHeight="1" x14ac:dyDescent="0.2">
      <c r="A261" s="54">
        <v>3722</v>
      </c>
      <c r="B261" s="88" t="s">
        <v>559</v>
      </c>
      <c r="C261" s="55" t="s">
        <v>560</v>
      </c>
      <c r="D261" s="284">
        <v>158822</v>
      </c>
      <c r="E261" s="284">
        <v>230679.6</v>
      </c>
      <c r="F261" s="57">
        <f t="shared" si="67"/>
        <v>145.24410975809397</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1117891</v>
      </c>
      <c r="E263" s="56">
        <f t="shared" si="68"/>
        <v>919516.97</v>
      </c>
      <c r="F263" s="57">
        <f t="shared" ref="F263:F267" si="69">IF(D263&lt;&gt;0,IF(E263/D263&gt;=100,"&gt;&gt;100",E263/D263*100),"-")</f>
        <v>82.25461784735721</v>
      </c>
    </row>
    <row r="264" spans="1:6" ht="12.75" customHeight="1" x14ac:dyDescent="0.2">
      <c r="A264" s="54">
        <v>381</v>
      </c>
      <c r="B264" s="88" t="s">
        <v>565</v>
      </c>
      <c r="C264" s="55" t="s">
        <v>566</v>
      </c>
      <c r="D264" s="56">
        <f t="shared" ref="D264:E264" si="70">SUM(D265:D267)</f>
        <v>851493</v>
      </c>
      <c r="E264" s="56">
        <f t="shared" si="70"/>
        <v>734087.25</v>
      </c>
      <c r="F264" s="57">
        <f t="shared" si="69"/>
        <v>86.21177743093601</v>
      </c>
    </row>
    <row r="265" spans="1:6" ht="12.75" customHeight="1" x14ac:dyDescent="0.2">
      <c r="A265" s="54">
        <v>3811</v>
      </c>
      <c r="B265" s="88" t="s">
        <v>567</v>
      </c>
      <c r="C265" s="55" t="s">
        <v>568</v>
      </c>
      <c r="D265" s="284">
        <v>851493</v>
      </c>
      <c r="E265" s="284">
        <v>734087.25</v>
      </c>
      <c r="F265" s="57">
        <f t="shared" si="69"/>
        <v>86.21177743093601</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261398</v>
      </c>
      <c r="E268" s="56">
        <f t="shared" si="71"/>
        <v>176429.72</v>
      </c>
      <c r="F268" s="57">
        <f t="shared" ref="F268:F272" si="72">IF(D268&lt;&gt;0,IF(E268/D268&gt;=100,"&gt;&gt;100",E268/D268*100),"-")</f>
        <v>67.494670961522274</v>
      </c>
    </row>
    <row r="269" spans="1:6" ht="12.75" customHeight="1" x14ac:dyDescent="0.2">
      <c r="A269" s="54">
        <v>3821</v>
      </c>
      <c r="B269" s="88" t="s">
        <v>575</v>
      </c>
      <c r="C269" s="55" t="s">
        <v>576</v>
      </c>
      <c r="D269" s="284">
        <v>67220</v>
      </c>
      <c r="E269" s="284">
        <v>20000</v>
      </c>
      <c r="F269" s="57">
        <f t="shared" si="72"/>
        <v>29.753049687592981</v>
      </c>
    </row>
    <row r="270" spans="1:6" ht="12.75" customHeight="1" x14ac:dyDescent="0.2">
      <c r="A270" s="54">
        <v>3822</v>
      </c>
      <c r="B270" s="88" t="s">
        <v>577</v>
      </c>
      <c r="C270" s="55" t="s">
        <v>578</v>
      </c>
      <c r="D270" s="284">
        <v>194178</v>
      </c>
      <c r="E270" s="284">
        <v>156429.72</v>
      </c>
      <c r="F270" s="57">
        <f t="shared" si="72"/>
        <v>80.559960448660505</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5000</v>
      </c>
      <c r="E273" s="56">
        <f t="shared" si="73"/>
        <v>9000</v>
      </c>
      <c r="F273" s="57">
        <f t="shared" ref="F273:F284" si="74">IF(D273&lt;&gt;0,IF(E273/D273&gt;=100,"&gt;&gt;100",E273/D273*100),"-")</f>
        <v>180</v>
      </c>
    </row>
    <row r="274" spans="1:6" ht="12.75" customHeight="1" x14ac:dyDescent="0.2">
      <c r="A274" s="54">
        <v>3831</v>
      </c>
      <c r="B274" s="88" t="s">
        <v>585</v>
      </c>
      <c r="C274" s="55" t="s">
        <v>586</v>
      </c>
      <c r="D274" s="284">
        <v>5000</v>
      </c>
      <c r="E274" s="284">
        <v>9000</v>
      </c>
      <c r="F274" s="57">
        <f t="shared" si="74"/>
        <v>180</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4" x14ac:dyDescent="0.2">
      <c r="A280" s="54">
        <v>3861</v>
      </c>
      <c r="B280" s="88" t="s">
        <v>596</v>
      </c>
      <c r="C280" s="55" t="s">
        <v>597</v>
      </c>
      <c r="D280" s="284"/>
      <c r="E280" s="284"/>
      <c r="F280" s="57" t="str">
        <f t="shared" si="74"/>
        <v>-</v>
      </c>
    </row>
    <row r="281" spans="1:6" ht="24"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5117008</v>
      </c>
      <c r="E289" s="56">
        <f t="shared" si="79"/>
        <v>5970221.1099999994</v>
      </c>
      <c r="F289" s="57">
        <f t="shared" si="76"/>
        <v>116.67406245993752</v>
      </c>
    </row>
    <row r="290" spans="1:6" ht="12.75" customHeight="1" x14ac:dyDescent="0.2">
      <c r="A290" s="54" t="s">
        <v>606</v>
      </c>
      <c r="B290" s="88" t="s">
        <v>617</v>
      </c>
      <c r="C290" s="55" t="s">
        <v>618</v>
      </c>
      <c r="D290" s="56">
        <f>IF(D6&gt;=D289,D6-D289,0)</f>
        <v>1978866</v>
      </c>
      <c r="E290" s="56">
        <f>IF(E6&gt;=E289,E6-E289,0)</f>
        <v>1375473.13</v>
      </c>
      <c r="F290" s="57">
        <f t="shared" si="76"/>
        <v>69.508149111662931</v>
      </c>
    </row>
    <row r="291" spans="1:6" ht="12.75" customHeight="1" x14ac:dyDescent="0.2">
      <c r="A291" s="54" t="s">
        <v>606</v>
      </c>
      <c r="B291" s="88" t="s">
        <v>619</v>
      </c>
      <c r="C291" s="55" t="s">
        <v>620</v>
      </c>
      <c r="D291" s="56">
        <f>IF(D289&gt;=D6,D289-D6,0)</f>
        <v>0</v>
      </c>
      <c r="E291" s="56">
        <f>IF(E289&gt;=E6,E289-E6,0)</f>
        <v>0</v>
      </c>
      <c r="F291" s="57" t="str">
        <f t="shared" si="76"/>
        <v>-</v>
      </c>
    </row>
    <row r="292" spans="1:6" ht="12.75" customHeight="1" x14ac:dyDescent="0.2">
      <c r="A292" s="54">
        <v>92211</v>
      </c>
      <c r="B292" s="88" t="s">
        <v>621</v>
      </c>
      <c r="C292" s="55" t="s">
        <v>622</v>
      </c>
      <c r="D292" s="284">
        <v>640579</v>
      </c>
      <c r="E292" s="284"/>
      <c r="F292" s="57">
        <f t="shared" si="76"/>
        <v>0</v>
      </c>
    </row>
    <row r="293" spans="1:6" ht="12.75" customHeight="1" x14ac:dyDescent="0.2">
      <c r="A293" s="54">
        <v>92221</v>
      </c>
      <c r="B293" s="88" t="s">
        <v>623</v>
      </c>
      <c r="C293" s="55" t="s">
        <v>624</v>
      </c>
      <c r="D293" s="284"/>
      <c r="E293" s="284">
        <v>1144917</v>
      </c>
      <c r="F293" s="57" t="str">
        <f t="shared" si="76"/>
        <v>-</v>
      </c>
    </row>
    <row r="294" spans="1:6" ht="12.75" customHeight="1" x14ac:dyDescent="0.2">
      <c r="A294" s="54">
        <v>96</v>
      </c>
      <c r="B294" s="88" t="s">
        <v>625</v>
      </c>
      <c r="C294" s="55" t="s">
        <v>626</v>
      </c>
      <c r="D294" s="284">
        <v>651050</v>
      </c>
      <c r="E294" s="284">
        <v>345689.91</v>
      </c>
      <c r="F294" s="57">
        <f t="shared" si="76"/>
        <v>53.097290530681207</v>
      </c>
    </row>
    <row r="295" spans="1:6" ht="24" x14ac:dyDescent="0.2">
      <c r="A295" s="54">
        <v>9661</v>
      </c>
      <c r="B295" s="88" t="s">
        <v>627</v>
      </c>
      <c r="C295" s="55" t="s">
        <v>628</v>
      </c>
      <c r="D295" s="284"/>
      <c r="E295" s="284"/>
      <c r="F295" s="57" t="str">
        <f t="shared" si="76"/>
        <v>-</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51200</v>
      </c>
      <c r="E298" s="56">
        <f t="shared" si="80"/>
        <v>2000</v>
      </c>
      <c r="F298" s="57">
        <f t="shared" ref="F298:F418" si="81">IF(D298&lt;&gt;0,IF(E298/D298&gt;=100,"&gt;&gt;100",E298/D298*100),"-")</f>
        <v>3.90625</v>
      </c>
    </row>
    <row r="299" spans="1:6" ht="12.75" customHeight="1" x14ac:dyDescent="0.2">
      <c r="A299" s="54">
        <v>71</v>
      </c>
      <c r="B299" s="88" t="s">
        <v>634</v>
      </c>
      <c r="C299" s="55" t="s">
        <v>635</v>
      </c>
      <c r="D299" s="56">
        <f t="shared" ref="D299:E299" si="82">D300+D304</f>
        <v>51200</v>
      </c>
      <c r="E299" s="56">
        <f t="shared" si="82"/>
        <v>2000</v>
      </c>
      <c r="F299" s="57">
        <f t="shared" si="81"/>
        <v>3.90625</v>
      </c>
    </row>
    <row r="300" spans="1:6" ht="24" x14ac:dyDescent="0.2">
      <c r="A300" s="54">
        <v>711</v>
      </c>
      <c r="B300" s="88" t="s">
        <v>636</v>
      </c>
      <c r="C300" s="55" t="s">
        <v>637</v>
      </c>
      <c r="D300" s="56">
        <f t="shared" ref="D300:E300" si="83">SUM(D301:D303)</f>
        <v>51200</v>
      </c>
      <c r="E300" s="56">
        <f t="shared" si="83"/>
        <v>2000</v>
      </c>
      <c r="F300" s="57">
        <f t="shared" si="81"/>
        <v>3.90625</v>
      </c>
    </row>
    <row r="301" spans="1:6" ht="12.75" customHeight="1" x14ac:dyDescent="0.2">
      <c r="A301" s="54">
        <v>7111</v>
      </c>
      <c r="B301" s="88" t="s">
        <v>638</v>
      </c>
      <c r="C301" s="55" t="s">
        <v>639</v>
      </c>
      <c r="D301" s="284">
        <v>51200</v>
      </c>
      <c r="E301" s="284">
        <v>2000</v>
      </c>
      <c r="F301" s="57">
        <f t="shared" si="81"/>
        <v>3.90625</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0</v>
      </c>
      <c r="E311" s="56">
        <f t="shared" si="85"/>
        <v>0</v>
      </c>
      <c r="F311" s="57" t="str">
        <f t="shared" si="81"/>
        <v>-</v>
      </c>
    </row>
    <row r="312" spans="1:6" ht="12.75" customHeight="1" x14ac:dyDescent="0.2">
      <c r="A312" s="54">
        <v>721</v>
      </c>
      <c r="B312" s="88" t="s">
        <v>660</v>
      </c>
      <c r="C312" s="55" t="s">
        <v>661</v>
      </c>
      <c r="D312" s="56">
        <f t="shared" ref="D312:E312" si="86">SUM(D313:D316)</f>
        <v>0</v>
      </c>
      <c r="E312" s="56">
        <f t="shared" si="86"/>
        <v>0</v>
      </c>
      <c r="F312" s="57" t="str">
        <f t="shared" si="81"/>
        <v>-</v>
      </c>
    </row>
    <row r="313" spans="1:6" ht="12.75" customHeight="1" x14ac:dyDescent="0.2">
      <c r="A313" s="54">
        <v>7211</v>
      </c>
      <c r="B313" s="88" t="s">
        <v>662</v>
      </c>
      <c r="C313" s="55" t="s">
        <v>663</v>
      </c>
      <c r="D313" s="284"/>
      <c r="E313" s="284"/>
      <c r="F313" s="57" t="str">
        <f t="shared" si="81"/>
        <v>-</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1723974</v>
      </c>
      <c r="E350" s="56">
        <f t="shared" si="95"/>
        <v>894115.96</v>
      </c>
      <c r="F350" s="57">
        <f t="shared" si="81"/>
        <v>51.86365687649581</v>
      </c>
    </row>
    <row r="351" spans="1:6" ht="12.75" customHeight="1" x14ac:dyDescent="0.2">
      <c r="A351" s="54">
        <v>41</v>
      </c>
      <c r="B351" s="88" t="s">
        <v>738</v>
      </c>
      <c r="C351" s="55" t="s">
        <v>739</v>
      </c>
      <c r="D351" s="56">
        <f t="shared" ref="D351:E351" si="96">D352+D356</f>
        <v>0</v>
      </c>
      <c r="E351" s="56">
        <f t="shared" si="96"/>
        <v>59300</v>
      </c>
      <c r="F351" s="57" t="str">
        <f t="shared" si="81"/>
        <v>-</v>
      </c>
    </row>
    <row r="352" spans="1:6" ht="12.75" customHeight="1" x14ac:dyDescent="0.2">
      <c r="A352" s="54">
        <v>411</v>
      </c>
      <c r="B352" s="88" t="s">
        <v>740</v>
      </c>
      <c r="C352" s="55" t="s">
        <v>741</v>
      </c>
      <c r="D352" s="56">
        <f t="shared" ref="D352:E352" si="97">SUM(D353:D355)</f>
        <v>0</v>
      </c>
      <c r="E352" s="56">
        <f t="shared" si="97"/>
        <v>59300</v>
      </c>
      <c r="F352" s="57" t="str">
        <f t="shared" si="81"/>
        <v>-</v>
      </c>
    </row>
    <row r="353" spans="1:6" ht="12.75" customHeight="1" x14ac:dyDescent="0.2">
      <c r="A353" s="54">
        <v>4111</v>
      </c>
      <c r="B353" s="88" t="s">
        <v>638</v>
      </c>
      <c r="C353" s="55" t="s">
        <v>742</v>
      </c>
      <c r="D353" s="284"/>
      <c r="E353" s="284">
        <v>59300</v>
      </c>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0</v>
      </c>
      <c r="E356" s="56">
        <f t="shared" si="98"/>
        <v>0</v>
      </c>
      <c r="F356" s="57" t="str">
        <f t="shared" si="81"/>
        <v>-</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c r="E362" s="284"/>
      <c r="F362" s="57" t="str">
        <f t="shared" si="81"/>
        <v>-</v>
      </c>
    </row>
    <row r="363" spans="1:6" ht="24" x14ac:dyDescent="0.2">
      <c r="A363" s="54">
        <v>42</v>
      </c>
      <c r="B363" s="229" t="s">
        <v>754</v>
      </c>
      <c r="C363" s="55" t="s">
        <v>755</v>
      </c>
      <c r="D363" s="56">
        <f t="shared" ref="D363:E363" si="99">D364+D369+D378+D383+D388+D391</f>
        <v>1723974</v>
      </c>
      <c r="E363" s="56">
        <f t="shared" si="99"/>
        <v>834815.96</v>
      </c>
      <c r="F363" s="57">
        <f t="shared" si="81"/>
        <v>48.423929827247974</v>
      </c>
    </row>
    <row r="364" spans="1:6" ht="12.75" customHeight="1" x14ac:dyDescent="0.2">
      <c r="A364" s="54">
        <v>421</v>
      </c>
      <c r="B364" s="88" t="s">
        <v>756</v>
      </c>
      <c r="C364" s="55" t="s">
        <v>757</v>
      </c>
      <c r="D364" s="56">
        <f t="shared" ref="D364:E364" si="100">SUM(D365:D368)</f>
        <v>1700884</v>
      </c>
      <c r="E364" s="56">
        <f t="shared" si="100"/>
        <v>492722.20999999996</v>
      </c>
      <c r="F364" s="57">
        <f t="shared" si="81"/>
        <v>28.968595741978874</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v>1336111</v>
      </c>
      <c r="E366" s="284">
        <v>39875</v>
      </c>
      <c r="F366" s="57">
        <f t="shared" si="81"/>
        <v>2.9844077325910794</v>
      </c>
    </row>
    <row r="367" spans="1:6" ht="12.75" customHeight="1" x14ac:dyDescent="0.2">
      <c r="A367" s="54">
        <v>4213</v>
      </c>
      <c r="B367" s="88" t="s">
        <v>666</v>
      </c>
      <c r="C367" s="55" t="s">
        <v>760</v>
      </c>
      <c r="D367" s="284">
        <v>206450</v>
      </c>
      <c r="E367" s="284">
        <v>312284.28999999998</v>
      </c>
      <c r="F367" s="57">
        <f t="shared" si="81"/>
        <v>151.26388471784935</v>
      </c>
    </row>
    <row r="368" spans="1:6" ht="12.75" customHeight="1" x14ac:dyDescent="0.2">
      <c r="A368" s="54">
        <v>4214</v>
      </c>
      <c r="B368" s="88" t="s">
        <v>668</v>
      </c>
      <c r="C368" s="55" t="s">
        <v>761</v>
      </c>
      <c r="D368" s="284">
        <v>158323</v>
      </c>
      <c r="E368" s="284">
        <v>140562.92000000001</v>
      </c>
      <c r="F368" s="57">
        <f t="shared" si="81"/>
        <v>88.782375270807151</v>
      </c>
    </row>
    <row r="369" spans="1:6" ht="12.75" customHeight="1" x14ac:dyDescent="0.2">
      <c r="A369" s="54">
        <v>422</v>
      </c>
      <c r="B369" s="88" t="s">
        <v>762</v>
      </c>
      <c r="C369" s="55" t="s">
        <v>763</v>
      </c>
      <c r="D369" s="56">
        <f t="shared" ref="D369:E369" si="101">SUM(D370:D377)</f>
        <v>23090</v>
      </c>
      <c r="E369" s="56">
        <f t="shared" si="101"/>
        <v>325968.75</v>
      </c>
      <c r="F369" s="57">
        <f t="shared" si="81"/>
        <v>1411.7312689475964</v>
      </c>
    </row>
    <row r="370" spans="1:6" ht="12.75" customHeight="1" x14ac:dyDescent="0.2">
      <c r="A370" s="54">
        <v>4221</v>
      </c>
      <c r="B370" s="88" t="s">
        <v>672</v>
      </c>
      <c r="C370" s="55" t="s">
        <v>764</v>
      </c>
      <c r="D370" s="284"/>
      <c r="E370" s="284">
        <v>325968.75</v>
      </c>
      <c r="F370" s="57" t="str">
        <f t="shared" si="81"/>
        <v>-</v>
      </c>
    </row>
    <row r="371" spans="1:6" ht="12.75" customHeight="1" x14ac:dyDescent="0.2">
      <c r="A371" s="54">
        <v>4222</v>
      </c>
      <c r="B371" s="88" t="s">
        <v>765</v>
      </c>
      <c r="C371" s="55" t="s">
        <v>766</v>
      </c>
      <c r="D371" s="284"/>
      <c r="E371" s="284"/>
      <c r="F371" s="57" t="str">
        <f t="shared" si="81"/>
        <v>-</v>
      </c>
    </row>
    <row r="372" spans="1:6" ht="12.75" customHeight="1" x14ac:dyDescent="0.2">
      <c r="A372" s="54">
        <v>4223</v>
      </c>
      <c r="B372" s="88" t="s">
        <v>676</v>
      </c>
      <c r="C372" s="55" t="s">
        <v>767</v>
      </c>
      <c r="D372" s="284">
        <v>23090</v>
      </c>
      <c r="E372" s="284"/>
      <c r="F372" s="57">
        <f t="shared" si="81"/>
        <v>0</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c r="E374" s="284"/>
      <c r="F374" s="57" t="str">
        <f t="shared" si="81"/>
        <v>-</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c r="E376" s="284"/>
      <c r="F376" s="57" t="str">
        <f t="shared" si="81"/>
        <v>-</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0</v>
      </c>
      <c r="E383" s="56">
        <f t="shared" si="103"/>
        <v>0</v>
      </c>
      <c r="F383" s="57" t="str">
        <f t="shared" si="81"/>
        <v>-</v>
      </c>
    </row>
    <row r="384" spans="1:6" ht="12.75" customHeight="1" x14ac:dyDescent="0.2">
      <c r="A384" s="54">
        <v>4241</v>
      </c>
      <c r="B384" s="88" t="s">
        <v>781</v>
      </c>
      <c r="C384" s="55" t="s">
        <v>782</v>
      </c>
      <c r="D384" s="284"/>
      <c r="E384" s="284"/>
      <c r="F384" s="57" t="str">
        <f t="shared" si="81"/>
        <v>-</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0</v>
      </c>
      <c r="E391" s="56">
        <f t="shared" si="105"/>
        <v>16125</v>
      </c>
      <c r="F391" s="57" t="str">
        <f t="shared" si="81"/>
        <v>-</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c r="F393" s="57" t="str">
        <f t="shared" si="81"/>
        <v>-</v>
      </c>
    </row>
    <row r="394" spans="1:6" ht="12.75" customHeight="1" x14ac:dyDescent="0.2">
      <c r="A394" s="54">
        <v>4263</v>
      </c>
      <c r="B394" s="88" t="s">
        <v>720</v>
      </c>
      <c r="C394" s="55" t="s">
        <v>795</v>
      </c>
      <c r="D394" s="284"/>
      <c r="E394" s="284">
        <v>16125</v>
      </c>
      <c r="F394" s="57" t="str">
        <f t="shared" si="81"/>
        <v>-</v>
      </c>
    </row>
    <row r="395" spans="1:6" ht="12.75" customHeight="1" x14ac:dyDescent="0.2">
      <c r="A395" s="54">
        <v>4264</v>
      </c>
      <c r="B395" s="88" t="s">
        <v>722</v>
      </c>
      <c r="C395" s="55" t="s">
        <v>796</v>
      </c>
      <c r="D395" s="284"/>
      <c r="E395" s="284"/>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0</v>
      </c>
      <c r="E402" s="56">
        <f t="shared" si="109"/>
        <v>0</v>
      </c>
      <c r="F402" s="57" t="str">
        <f t="shared" si="81"/>
        <v>-</v>
      </c>
    </row>
    <row r="403" spans="1:6" ht="12.75" customHeight="1" x14ac:dyDescent="0.2">
      <c r="A403" s="54">
        <v>451</v>
      </c>
      <c r="B403" s="88" t="s">
        <v>809</v>
      </c>
      <c r="C403" s="55" t="s">
        <v>810</v>
      </c>
      <c r="D403" s="284"/>
      <c r="E403" s="284"/>
      <c r="F403" s="57" t="str">
        <f t="shared" si="81"/>
        <v>-</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1672774</v>
      </c>
      <c r="E408" s="56">
        <f t="shared" si="111"/>
        <v>892115.96</v>
      </c>
      <c r="F408" s="57">
        <f t="shared" si="81"/>
        <v>53.331529543142111</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c r="E410" s="284"/>
      <c r="F410" s="57" t="str">
        <f t="shared" si="81"/>
        <v>-</v>
      </c>
    </row>
    <row r="411" spans="1:6" ht="12.75" customHeight="1" x14ac:dyDescent="0.2">
      <c r="A411" s="54">
        <v>97</v>
      </c>
      <c r="B411" s="88" t="s">
        <v>825</v>
      </c>
      <c r="C411" s="55" t="s">
        <v>826</v>
      </c>
      <c r="D411" s="284">
        <v>550550</v>
      </c>
      <c r="E411" s="284"/>
      <c r="F411" s="57">
        <f t="shared" si="81"/>
        <v>0</v>
      </c>
    </row>
    <row r="412" spans="1:6" ht="12.75" customHeight="1" x14ac:dyDescent="0.2">
      <c r="A412" s="54" t="s">
        <v>606</v>
      </c>
      <c r="B412" s="88" t="s">
        <v>827</v>
      </c>
      <c r="C412" s="55" t="s">
        <v>828</v>
      </c>
      <c r="D412" s="56">
        <f>D6+D298</f>
        <v>7147074</v>
      </c>
      <c r="E412" s="56">
        <f>E6+E298</f>
        <v>7347694.2399999993</v>
      </c>
      <c r="F412" s="57">
        <f t="shared" si="81"/>
        <v>102.80702620401019</v>
      </c>
    </row>
    <row r="413" spans="1:6" ht="12.75" customHeight="1" x14ac:dyDescent="0.2">
      <c r="A413" s="54" t="s">
        <v>606</v>
      </c>
      <c r="B413" s="88" t="s">
        <v>829</v>
      </c>
      <c r="C413" s="55" t="s">
        <v>830</v>
      </c>
      <c r="D413" s="56">
        <f t="shared" ref="D413:E413" si="112">D289+D350</f>
        <v>6840982</v>
      </c>
      <c r="E413" s="56">
        <f t="shared" si="112"/>
        <v>6864337.0699999994</v>
      </c>
      <c r="F413" s="57">
        <f t="shared" si="81"/>
        <v>100.3413993780425</v>
      </c>
    </row>
    <row r="414" spans="1:6" ht="12.75" customHeight="1" x14ac:dyDescent="0.2">
      <c r="A414" s="54" t="s">
        <v>606</v>
      </c>
      <c r="B414" s="88" t="s">
        <v>831</v>
      </c>
      <c r="C414" s="55" t="s">
        <v>832</v>
      </c>
      <c r="D414" s="56">
        <f t="shared" ref="D414:E414" si="113">IF(D412&gt;=D413,D412-D413,0)</f>
        <v>306092</v>
      </c>
      <c r="E414" s="56">
        <f t="shared" si="113"/>
        <v>483357.16999999993</v>
      </c>
      <c r="F414" s="57">
        <f t="shared" si="81"/>
        <v>157.91238255165112</v>
      </c>
    </row>
    <row r="415" spans="1:6" ht="12.75" customHeight="1" x14ac:dyDescent="0.2">
      <c r="A415" s="54" t="s">
        <v>606</v>
      </c>
      <c r="B415" s="88" t="s">
        <v>833</v>
      </c>
      <c r="C415" s="55" t="s">
        <v>834</v>
      </c>
      <c r="D415" s="56">
        <f t="shared" ref="D415:E415" si="114">IF(D413&gt;=D412,D413-D412,0)</f>
        <v>0</v>
      </c>
      <c r="E415" s="56">
        <f t="shared" si="114"/>
        <v>0</v>
      </c>
      <c r="F415" s="57" t="str">
        <f t="shared" si="81"/>
        <v>-</v>
      </c>
    </row>
    <row r="416" spans="1:6" ht="12.75" customHeight="1" x14ac:dyDescent="0.2">
      <c r="A416" s="66" t="s">
        <v>835</v>
      </c>
      <c r="B416" s="229" t="s">
        <v>836</v>
      </c>
      <c r="C416" s="67" t="s">
        <v>837</v>
      </c>
      <c r="D416" s="56">
        <f t="shared" ref="D416:E416" si="115">IF(D292-D293+D409-D410&gt;=0,D292-D293+D409-D410,0)</f>
        <v>640579</v>
      </c>
      <c r="E416" s="56">
        <f t="shared" si="115"/>
        <v>0</v>
      </c>
      <c r="F416" s="57">
        <f t="shared" si="81"/>
        <v>0</v>
      </c>
    </row>
    <row r="417" spans="1:6" ht="12.75" customHeight="1" x14ac:dyDescent="0.2">
      <c r="A417" s="66" t="s">
        <v>835</v>
      </c>
      <c r="B417" s="88" t="s">
        <v>838</v>
      </c>
      <c r="C417" s="67" t="s">
        <v>839</v>
      </c>
      <c r="D417" s="56">
        <f t="shared" ref="D417:E417" si="116">IF(D293-D292+D410-D409&gt;=0,D293-D292+D410-D409,0)</f>
        <v>0</v>
      </c>
      <c r="E417" s="56">
        <f t="shared" si="116"/>
        <v>1144917</v>
      </c>
      <c r="F417" s="57" t="str">
        <f t="shared" si="81"/>
        <v>-</v>
      </c>
    </row>
    <row r="418" spans="1:6" ht="12.75" customHeight="1" x14ac:dyDescent="0.2">
      <c r="A418" s="61" t="s">
        <v>840</v>
      </c>
      <c r="B418" s="91" t="s">
        <v>841</v>
      </c>
      <c r="C418" s="62" t="s">
        <v>842</v>
      </c>
      <c r="D418" s="68">
        <f t="shared" ref="D418:E418" si="117">D294+D411</f>
        <v>1201600</v>
      </c>
      <c r="E418" s="68">
        <f t="shared" si="117"/>
        <v>345689.91</v>
      </c>
      <c r="F418" s="63">
        <f t="shared" si="81"/>
        <v>28.769133655126495</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c r="E428" s="284"/>
      <c r="F428" s="57" t="str">
        <f t="shared" si="119"/>
        <v>-</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0</v>
      </c>
      <c r="E528" s="56">
        <f t="shared" si="148"/>
        <v>0</v>
      </c>
      <c r="F528" s="57" t="str">
        <f t="shared" si="119"/>
        <v>-</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0</v>
      </c>
      <c r="E593" s="56">
        <f t="shared" si="167"/>
        <v>0</v>
      </c>
      <c r="F593" s="57" t="str">
        <f t="shared" si="119"/>
        <v>-</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c r="E600" s="284"/>
      <c r="F600" s="57" t="str">
        <f t="shared" si="119"/>
        <v>-</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c r="E606" s="284"/>
      <c r="F606" s="57" t="str">
        <f t="shared" si="119"/>
        <v>-</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c r="E618" s="284"/>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c r="E637" s="284"/>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7147074</v>
      </c>
      <c r="E639" s="56">
        <f t="shared" si="180"/>
        <v>7347694.2399999993</v>
      </c>
      <c r="F639" s="57">
        <f t="shared" si="119"/>
        <v>102.80702620401019</v>
      </c>
    </row>
    <row r="640" spans="1:6" ht="12.75" customHeight="1" x14ac:dyDescent="0.2">
      <c r="A640" s="54" t="s">
        <v>606</v>
      </c>
      <c r="B640" s="88" t="s">
        <v>1275</v>
      </c>
      <c r="C640" s="55" t="s">
        <v>1276</v>
      </c>
      <c r="D640" s="56">
        <f t="shared" ref="D640:E640" si="181">D413+D528</f>
        <v>6840982</v>
      </c>
      <c r="E640" s="56">
        <f t="shared" si="181"/>
        <v>6864337.0699999994</v>
      </c>
      <c r="F640" s="57">
        <f t="shared" si="119"/>
        <v>100.3413993780425</v>
      </c>
    </row>
    <row r="641" spans="1:6" ht="12.75" customHeight="1" x14ac:dyDescent="0.2">
      <c r="A641" s="54" t="s">
        <v>606</v>
      </c>
      <c r="B641" s="88" t="s">
        <v>1277</v>
      </c>
      <c r="C641" s="55" t="s">
        <v>1278</v>
      </c>
      <c r="D641" s="56">
        <f t="shared" ref="D641:E641" si="182">IF(D639&gt;=D640,D639-D640,0)</f>
        <v>306092</v>
      </c>
      <c r="E641" s="56">
        <f t="shared" si="182"/>
        <v>483357.16999999993</v>
      </c>
      <c r="F641" s="57">
        <f t="shared" si="119"/>
        <v>157.91238255165112</v>
      </c>
    </row>
    <row r="642" spans="1:6" ht="12.75" customHeight="1" x14ac:dyDescent="0.2">
      <c r="A642" s="54" t="s">
        <v>606</v>
      </c>
      <c r="B642" s="88" t="s">
        <v>1279</v>
      </c>
      <c r="C642" s="55" t="s">
        <v>1280</v>
      </c>
      <c r="D642" s="56">
        <f t="shared" ref="D642:E642" si="183">IF(D640&gt;=D639,D640-D639,0)</f>
        <v>0</v>
      </c>
      <c r="E642" s="56">
        <f t="shared" si="183"/>
        <v>0</v>
      </c>
      <c r="F642" s="57" t="str">
        <f t="shared" si="119"/>
        <v>-</v>
      </c>
    </row>
    <row r="643" spans="1:6" ht="24" x14ac:dyDescent="0.2">
      <c r="A643" s="66" t="s">
        <v>1281</v>
      </c>
      <c r="B643" s="88" t="s">
        <v>1282</v>
      </c>
      <c r="C643" s="67" t="s">
        <v>1281</v>
      </c>
      <c r="D643" s="56">
        <f t="shared" ref="D643:E643" si="184">IF(D416-D417+D637-D638&gt;=0,D416-D417+D637-D638,0)</f>
        <v>640579</v>
      </c>
      <c r="E643" s="56">
        <f t="shared" si="184"/>
        <v>0</v>
      </c>
      <c r="F643" s="57">
        <f t="shared" si="119"/>
        <v>0</v>
      </c>
    </row>
    <row r="644" spans="1:6" ht="24" x14ac:dyDescent="0.2">
      <c r="A644" s="66" t="s">
        <v>1283</v>
      </c>
      <c r="B644" s="88" t="s">
        <v>1284</v>
      </c>
      <c r="C644" s="67" t="s">
        <v>1283</v>
      </c>
      <c r="D644" s="56">
        <f t="shared" ref="D644:E644" si="185">IF(D417-D416+D638-D637&gt;=0,D417-D416+D638-D637,0)</f>
        <v>0</v>
      </c>
      <c r="E644" s="56">
        <f t="shared" si="185"/>
        <v>1144917</v>
      </c>
      <c r="F644" s="57" t="str">
        <f t="shared" si="119"/>
        <v>-</v>
      </c>
    </row>
    <row r="645" spans="1:6" ht="24" x14ac:dyDescent="0.2">
      <c r="A645" s="54" t="s">
        <v>606</v>
      </c>
      <c r="B645" s="88" t="s">
        <v>1285</v>
      </c>
      <c r="C645" s="55" t="s">
        <v>1286</v>
      </c>
      <c r="D645" s="56">
        <f t="shared" ref="D645:E645" si="186">IF(D641+D643-D642-D644&gt;=0,D641+D643-D642-D644,0)</f>
        <v>946671</v>
      </c>
      <c r="E645" s="56">
        <f t="shared" si="186"/>
        <v>0</v>
      </c>
      <c r="F645" s="57">
        <f t="shared" si="119"/>
        <v>0</v>
      </c>
    </row>
    <row r="646" spans="1:6" ht="24" x14ac:dyDescent="0.2">
      <c r="A646" s="54" t="s">
        <v>606</v>
      </c>
      <c r="B646" s="88" t="s">
        <v>1287</v>
      </c>
      <c r="C646" s="55" t="s">
        <v>1288</v>
      </c>
      <c r="D646" s="56">
        <f t="shared" ref="D646:E646" si="187">IF(D642+D644-D641-D643&gt;=0,D642+D644-D641-D643,0)</f>
        <v>0</v>
      </c>
      <c r="E646" s="56">
        <f t="shared" si="187"/>
        <v>661559.83000000007</v>
      </c>
      <c r="F646" s="57" t="str">
        <f t="shared" si="119"/>
        <v>-</v>
      </c>
    </row>
    <row r="647" spans="1:6" ht="24" x14ac:dyDescent="0.2">
      <c r="A647" s="61" t="s">
        <v>1289</v>
      </c>
      <c r="B647" s="275" t="s">
        <v>1290</v>
      </c>
      <c r="C647" s="62" t="s">
        <v>1289</v>
      </c>
      <c r="D647" s="285"/>
      <c r="E647" s="285"/>
      <c r="F647" s="63" t="str">
        <f t="shared" si="119"/>
        <v>-</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v>612736</v>
      </c>
      <c r="E649" s="284">
        <v>825908.02</v>
      </c>
      <c r="F649" s="57">
        <f t="shared" ref="F649:F724" si="188">IF(D649&lt;&gt;0,IF(E649/D649&gt;=100,"&gt;&gt;100",E649/D649*100),"-")</f>
        <v>134.79019022874454</v>
      </c>
    </row>
    <row r="650" spans="1:6" ht="12.75" customHeight="1" x14ac:dyDescent="0.2">
      <c r="A650" s="54" t="s">
        <v>1294</v>
      </c>
      <c r="B650" s="88" t="s">
        <v>1295</v>
      </c>
      <c r="C650" s="55" t="s">
        <v>1294</v>
      </c>
      <c r="D650" s="284">
        <v>9358563</v>
      </c>
      <c r="E650" s="284">
        <v>7321015.2000000002</v>
      </c>
      <c r="F650" s="57">
        <f t="shared" si="188"/>
        <v>78.227984360419427</v>
      </c>
    </row>
    <row r="651" spans="1:6" ht="12.75" customHeight="1" x14ac:dyDescent="0.2">
      <c r="A651" s="54" t="s">
        <v>1296</v>
      </c>
      <c r="B651" s="88" t="s">
        <v>1297</v>
      </c>
      <c r="C651" s="55" t="s">
        <v>1296</v>
      </c>
      <c r="D651" s="284">
        <v>9876738</v>
      </c>
      <c r="E651" s="284">
        <v>7937283.3099999996</v>
      </c>
      <c r="F651" s="57">
        <f t="shared" si="188"/>
        <v>80.363408546424935</v>
      </c>
    </row>
    <row r="652" spans="1:6" ht="24" x14ac:dyDescent="0.2">
      <c r="A652" s="54">
        <v>11</v>
      </c>
      <c r="B652" s="88" t="s">
        <v>1298</v>
      </c>
      <c r="C652" s="55" t="s">
        <v>1299</v>
      </c>
      <c r="D652" s="56">
        <f t="shared" ref="D652:E652" si="189">+D649+D650-D651</f>
        <v>94561</v>
      </c>
      <c r="E652" s="56">
        <f t="shared" si="189"/>
        <v>209639.91000000108</v>
      </c>
      <c r="F652" s="57">
        <f t="shared" si="188"/>
        <v>221.69806791383456</v>
      </c>
    </row>
    <row r="653" spans="1:6" ht="24" x14ac:dyDescent="0.2">
      <c r="A653" s="54" t="s">
        <v>606</v>
      </c>
      <c r="B653" s="88" t="s">
        <v>1300</v>
      </c>
      <c r="C653" s="55" t="s">
        <v>1301</v>
      </c>
      <c r="D653" s="307">
        <v>23</v>
      </c>
      <c r="E653" s="307">
        <v>58</v>
      </c>
      <c r="F653" s="57">
        <f t="shared" si="188"/>
        <v>252.17391304347828</v>
      </c>
    </row>
    <row r="654" spans="1:6" ht="24" x14ac:dyDescent="0.2">
      <c r="A654" s="54" t="s">
        <v>606</v>
      </c>
      <c r="B654" s="88" t="s">
        <v>1302</v>
      </c>
      <c r="C654" s="55" t="s">
        <v>1303</v>
      </c>
      <c r="D654" s="307"/>
      <c r="E654" s="307"/>
      <c r="F654" s="57" t="str">
        <f t="shared" si="188"/>
        <v>-</v>
      </c>
    </row>
    <row r="655" spans="1:6" ht="12.75" customHeight="1" x14ac:dyDescent="0.2">
      <c r="A655" s="54" t="s">
        <v>606</v>
      </c>
      <c r="B655" s="88" t="s">
        <v>1304</v>
      </c>
      <c r="C655" s="55" t="s">
        <v>1305</v>
      </c>
      <c r="D655" s="307">
        <v>23</v>
      </c>
      <c r="E655" s="307">
        <v>58</v>
      </c>
      <c r="F655" s="57">
        <f t="shared" si="188"/>
        <v>252.17391304347828</v>
      </c>
    </row>
    <row r="656" spans="1:6" ht="12.75" customHeight="1" x14ac:dyDescent="0.2">
      <c r="A656" s="54" t="s">
        <v>606</v>
      </c>
      <c r="B656" s="88" t="s">
        <v>1306</v>
      </c>
      <c r="C656" s="55" t="s">
        <v>1307</v>
      </c>
      <c r="D656" s="307"/>
      <c r="E656" s="307"/>
      <c r="F656" s="57" t="str">
        <f t="shared" si="188"/>
        <v>-</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c r="E658" s="284"/>
      <c r="F658" s="57" t="str">
        <f t="shared" si="188"/>
        <v>-</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c r="E660" s="284"/>
      <c r="F660" s="57" t="str">
        <f t="shared" si="188"/>
        <v>-</v>
      </c>
    </row>
    <row r="661" spans="1:6" ht="12.75" customHeight="1" x14ac:dyDescent="0.2">
      <c r="A661" s="54">
        <v>63311</v>
      </c>
      <c r="B661" s="88" t="s">
        <v>1317</v>
      </c>
      <c r="C661" s="55" t="s">
        <v>1318</v>
      </c>
      <c r="D661" s="284">
        <v>1191871</v>
      </c>
      <c r="E661" s="284">
        <v>1740547.26</v>
      </c>
      <c r="F661" s="57">
        <f t="shared" si="188"/>
        <v>146.03486954544579</v>
      </c>
    </row>
    <row r="662" spans="1:6" ht="12.75" customHeight="1" x14ac:dyDescent="0.2">
      <c r="A662" s="54">
        <v>63312</v>
      </c>
      <c r="B662" s="88" t="s">
        <v>1319</v>
      </c>
      <c r="C662" s="55" t="s">
        <v>1320</v>
      </c>
      <c r="D662" s="284">
        <v>5000</v>
      </c>
      <c r="E662" s="284"/>
      <c r="F662" s="57">
        <f t="shared" si="188"/>
        <v>0</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v>297098</v>
      </c>
      <c r="E665" s="284"/>
      <c r="F665" s="57">
        <f t="shared" si="188"/>
        <v>0</v>
      </c>
    </row>
    <row r="666" spans="1:6" ht="12.75" customHeight="1" x14ac:dyDescent="0.2">
      <c r="A666" s="54">
        <v>63322</v>
      </c>
      <c r="B666" s="88" t="s">
        <v>1327</v>
      </c>
      <c r="C666" s="55" t="s">
        <v>1328</v>
      </c>
      <c r="D666" s="284"/>
      <c r="E666" s="284"/>
      <c r="F666" s="57" t="str">
        <f t="shared" si="188"/>
        <v>-</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v>49512</v>
      </c>
      <c r="E669" s="284"/>
      <c r="F669" s="57">
        <f t="shared" si="188"/>
        <v>0</v>
      </c>
    </row>
    <row r="670" spans="1:6" ht="12.75" customHeight="1" x14ac:dyDescent="0.2">
      <c r="A670" s="54">
        <v>63415</v>
      </c>
      <c r="B670" s="88" t="s">
        <v>1335</v>
      </c>
      <c r="C670" s="55" t="s">
        <v>1336</v>
      </c>
      <c r="D670" s="284"/>
      <c r="E670" s="284"/>
      <c r="F670" s="57" t="str">
        <f t="shared" si="188"/>
        <v>-</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c r="E675" s="284"/>
      <c r="F675" s="57" t="str">
        <f t="shared" si="188"/>
        <v>-</v>
      </c>
    </row>
    <row r="676" spans="1:6" ht="24" x14ac:dyDescent="0.2">
      <c r="A676" s="54">
        <v>63613</v>
      </c>
      <c r="B676" s="229" t="s">
        <v>1347</v>
      </c>
      <c r="C676" s="55" t="s">
        <v>1348</v>
      </c>
      <c r="D676" s="284"/>
      <c r="E676" s="284"/>
      <c r="F676" s="57" t="str">
        <f t="shared" si="188"/>
        <v>-</v>
      </c>
    </row>
    <row r="677" spans="1:6" ht="24" x14ac:dyDescent="0.2">
      <c r="A677" s="54">
        <v>63622</v>
      </c>
      <c r="B677" s="229" t="s">
        <v>1349</v>
      </c>
      <c r="C677" s="55" t="s">
        <v>1350</v>
      </c>
      <c r="D677" s="284"/>
      <c r="E677" s="284"/>
      <c r="F677" s="57" t="str">
        <f t="shared" si="188"/>
        <v>-</v>
      </c>
    </row>
    <row r="678" spans="1:6" ht="24"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v>927964</v>
      </c>
      <c r="E694" s="284">
        <v>1021532.8</v>
      </c>
      <c r="F694" s="57">
        <f t="shared" si="188"/>
        <v>110.08323598760296</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c r="E698" s="284">
        <v>1356261.25</v>
      </c>
      <c r="F698" s="57" t="str">
        <f t="shared" si="188"/>
        <v>-</v>
      </c>
    </row>
    <row r="699" spans="1:6" ht="12.75" customHeight="1" x14ac:dyDescent="0.2">
      <c r="A699" s="54">
        <v>63822</v>
      </c>
      <c r="B699" s="229" t="s">
        <v>1378</v>
      </c>
      <c r="C699" s="55" t="s">
        <v>1379</v>
      </c>
      <c r="D699" s="284"/>
      <c r="E699" s="284"/>
      <c r="F699" s="57" t="str">
        <f t="shared" si="188"/>
        <v>-</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c r="E710" s="284"/>
      <c r="F710" s="57" t="str">
        <f t="shared" si="188"/>
        <v>-</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c r="E716" s="284"/>
      <c r="F716" s="57" t="str">
        <f t="shared" si="188"/>
        <v>-</v>
      </c>
    </row>
    <row r="717" spans="1:6" ht="12.75" customHeight="1" x14ac:dyDescent="0.2">
      <c r="A717" s="54">
        <v>31215</v>
      </c>
      <c r="B717" s="88" t="s">
        <v>1411</v>
      </c>
      <c r="C717" s="55" t="s">
        <v>1412</v>
      </c>
      <c r="D717" s="284">
        <v>29800</v>
      </c>
      <c r="E717" s="284"/>
      <c r="F717" s="57">
        <f t="shared" si="188"/>
        <v>0</v>
      </c>
    </row>
    <row r="718" spans="1:6" ht="12.75" customHeight="1" x14ac:dyDescent="0.2">
      <c r="A718" s="54">
        <v>32121</v>
      </c>
      <c r="B718" s="88" t="s">
        <v>1413</v>
      </c>
      <c r="C718" s="55" t="s">
        <v>1414</v>
      </c>
      <c r="D718" s="284">
        <v>19142</v>
      </c>
      <c r="E718" s="284">
        <v>36614</v>
      </c>
      <c r="F718" s="57">
        <f t="shared" si="188"/>
        <v>191.27572876397451</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c r="E720" s="284"/>
      <c r="F720" s="57" t="str">
        <f t="shared" si="188"/>
        <v>-</v>
      </c>
    </row>
    <row r="721" spans="1:6" ht="12.75" customHeight="1" x14ac:dyDescent="0.2">
      <c r="A721" s="54" t="s">
        <v>1419</v>
      </c>
      <c r="B721" s="88" t="s">
        <v>1420</v>
      </c>
      <c r="C721" s="55" t="s">
        <v>1419</v>
      </c>
      <c r="D721" s="284">
        <v>139159</v>
      </c>
      <c r="E721" s="284"/>
      <c r="F721" s="57">
        <f t="shared" si="188"/>
        <v>0</v>
      </c>
    </row>
    <row r="722" spans="1:6" ht="12.75" customHeight="1" x14ac:dyDescent="0.2">
      <c r="A722" s="54" t="s">
        <v>1421</v>
      </c>
      <c r="B722" s="88" t="s">
        <v>1422</v>
      </c>
      <c r="C722" s="55" t="s">
        <v>1421</v>
      </c>
      <c r="D722" s="284"/>
      <c r="E722" s="284">
        <v>81192.570000000007</v>
      </c>
      <c r="F722" s="57" t="str">
        <f t="shared" si="188"/>
        <v>-</v>
      </c>
    </row>
    <row r="723" spans="1:6" ht="12.75" customHeight="1" x14ac:dyDescent="0.2">
      <c r="A723" s="54" t="s">
        <v>1423</v>
      </c>
      <c r="B723" s="88" t="s">
        <v>1424</v>
      </c>
      <c r="C723" s="55" t="s">
        <v>1423</v>
      </c>
      <c r="D723" s="284"/>
      <c r="E723" s="284"/>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v>20673</v>
      </c>
      <c r="E725" s="284">
        <v>27561.18</v>
      </c>
      <c r="F725" s="57">
        <f t="shared" ref="F725:F979" si="190">IF(D725&lt;&gt;0,IF(E725/D725&gt;=100,"&gt;&gt;100",E725/D725*100),"-")</f>
        <v>133.31969235234365</v>
      </c>
    </row>
    <row r="726" spans="1:6" ht="12.75" customHeight="1" x14ac:dyDescent="0.2">
      <c r="A726" s="54" t="s">
        <v>1429</v>
      </c>
      <c r="B726" s="88" t="s">
        <v>1430</v>
      </c>
      <c r="C726" s="55" t="s">
        <v>1429</v>
      </c>
      <c r="D726" s="284"/>
      <c r="E726" s="284"/>
      <c r="F726" s="57" t="str">
        <f t="shared" si="190"/>
        <v>-</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c r="E742" s="284"/>
      <c r="F742" s="57" t="str">
        <f t="shared" si="190"/>
        <v>-</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c r="E759" s="284"/>
      <c r="F759" s="57" t="str">
        <f t="shared" si="190"/>
        <v>-</v>
      </c>
    </row>
    <row r="760" spans="1:6" ht="12.75" customHeight="1" x14ac:dyDescent="0.2">
      <c r="A760" s="54">
        <v>35232</v>
      </c>
      <c r="B760" s="88" t="s">
        <v>1497</v>
      </c>
      <c r="C760" s="55" t="s">
        <v>1498</v>
      </c>
      <c r="D760" s="284">
        <v>14900</v>
      </c>
      <c r="E760" s="284"/>
      <c r="F760" s="57">
        <f t="shared" si="190"/>
        <v>0</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c r="E764" s="284"/>
      <c r="F764" s="57" t="str">
        <f t="shared" si="190"/>
        <v>-</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c r="E773" s="284"/>
      <c r="F773" s="57" t="str">
        <f t="shared" si="190"/>
        <v>-</v>
      </c>
    </row>
    <row r="774" spans="1:6" ht="24"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v>57975</v>
      </c>
      <c r="E816" s="284">
        <v>63623</v>
      </c>
      <c r="F816" s="57">
        <f t="shared" si="190"/>
        <v>109.7421302285468</v>
      </c>
    </row>
    <row r="817" spans="1:6" ht="12.75" customHeight="1" x14ac:dyDescent="0.2">
      <c r="A817" s="54" t="s">
        <v>1611</v>
      </c>
      <c r="B817" s="88" t="s">
        <v>1612</v>
      </c>
      <c r="C817" s="55" t="s">
        <v>1611</v>
      </c>
      <c r="D817" s="284">
        <v>27500</v>
      </c>
      <c r="E817" s="284">
        <v>51000</v>
      </c>
      <c r="F817" s="57">
        <f t="shared" si="190"/>
        <v>185.45454545454544</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v>178000</v>
      </c>
      <c r="E819" s="284">
        <v>220200</v>
      </c>
      <c r="F819" s="57">
        <f t="shared" si="190"/>
        <v>123.70786516853933</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v>45000</v>
      </c>
      <c r="E821" s="284">
        <v>45000</v>
      </c>
      <c r="F821" s="57">
        <f t="shared" si="190"/>
        <v>100</v>
      </c>
    </row>
    <row r="822" spans="1:6" ht="12.75" customHeight="1" x14ac:dyDescent="0.2">
      <c r="A822" s="54">
        <v>37218</v>
      </c>
      <c r="B822" s="88" t="s">
        <v>1621</v>
      </c>
      <c r="C822" s="55" t="s">
        <v>1622</v>
      </c>
      <c r="D822" s="284">
        <v>36354</v>
      </c>
      <c r="E822" s="284">
        <v>34700</v>
      </c>
      <c r="F822" s="57">
        <f t="shared" si="190"/>
        <v>95.450294327996914</v>
      </c>
    </row>
    <row r="823" spans="1:6" ht="12.75" customHeight="1" x14ac:dyDescent="0.2">
      <c r="A823" s="54">
        <v>37219</v>
      </c>
      <c r="B823" s="88" t="s">
        <v>1623</v>
      </c>
      <c r="C823" s="55" t="s">
        <v>1624</v>
      </c>
      <c r="D823" s="284"/>
      <c r="E823" s="284"/>
      <c r="F823" s="57" t="str">
        <f t="shared" si="190"/>
        <v>-</v>
      </c>
    </row>
    <row r="824" spans="1:6" ht="12.75" customHeight="1" x14ac:dyDescent="0.2">
      <c r="A824" s="54">
        <v>37221</v>
      </c>
      <c r="B824" s="88" t="s">
        <v>1625</v>
      </c>
      <c r="C824" s="55" t="s">
        <v>1626</v>
      </c>
      <c r="D824" s="284">
        <v>38317</v>
      </c>
      <c r="E824" s="284">
        <v>115401.5</v>
      </c>
      <c r="F824" s="57">
        <f t="shared" si="190"/>
        <v>301.17571834955766</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v>11628</v>
      </c>
      <c r="E826" s="284"/>
      <c r="F826" s="57">
        <f t="shared" si="190"/>
        <v>0</v>
      </c>
    </row>
    <row r="827" spans="1:6" ht="12.75" customHeight="1" x14ac:dyDescent="0.2">
      <c r="A827" s="54" t="s">
        <v>1630</v>
      </c>
      <c r="B827" s="88" t="s">
        <v>1631</v>
      </c>
      <c r="C827" s="55" t="s">
        <v>1630</v>
      </c>
      <c r="D827" s="284"/>
      <c r="E827" s="284"/>
      <c r="F827" s="57" t="str">
        <f t="shared" si="190"/>
        <v>-</v>
      </c>
    </row>
    <row r="828" spans="1:6" ht="12.75" customHeight="1" x14ac:dyDescent="0.2">
      <c r="A828" s="54" t="s">
        <v>1632</v>
      </c>
      <c r="B828" s="88" t="s">
        <v>1633</v>
      </c>
      <c r="C828" s="55" t="s">
        <v>1632</v>
      </c>
      <c r="D828" s="284">
        <v>108877</v>
      </c>
      <c r="E828" s="284">
        <v>115278.1</v>
      </c>
      <c r="F828" s="57">
        <f t="shared" si="190"/>
        <v>105.87920313748542</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c r="E830" s="284"/>
      <c r="F830" s="57" t="str">
        <f t="shared" si="190"/>
        <v>-</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c r="E886" s="284"/>
      <c r="F886" s="57" t="str">
        <f t="shared" si="190"/>
        <v>-</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c r="E889" s="284"/>
      <c r="F889" s="57" t="str">
        <f t="shared" si="190"/>
        <v>-</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c r="E946" s="284"/>
      <c r="F946" s="57" t="str">
        <f t="shared" si="190"/>
        <v>-</v>
      </c>
    </row>
    <row r="947" spans="1:6" ht="24" x14ac:dyDescent="0.2">
      <c r="A947" s="54">
        <v>54222</v>
      </c>
      <c r="B947" s="229" t="s">
        <v>1870</v>
      </c>
      <c r="C947" s="55" t="s">
        <v>1871</v>
      </c>
      <c r="D947" s="284"/>
      <c r="E947" s="284"/>
      <c r="F947" s="57" t="str">
        <f t="shared" si="190"/>
        <v>-</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c r="E954" s="284"/>
      <c r="F954" s="57" t="str">
        <f t="shared" si="190"/>
        <v>-</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ref="F980:F982" si="191">IF(D980&lt;&gt;0,IF(E980/D980&gt;=100,"&gt;&gt;100",E980/D980*100),"-")</f>
        <v>-</v>
      </c>
    </row>
    <row r="981" spans="1:6" ht="24" x14ac:dyDescent="0.2">
      <c r="A981" s="54">
        <v>54772</v>
      </c>
      <c r="B981" s="88" t="s">
        <v>1938</v>
      </c>
      <c r="C981" s="55" t="s">
        <v>1939</v>
      </c>
      <c r="D981" s="284"/>
      <c r="E981" s="284"/>
      <c r="F981" s="57" t="str">
        <f t="shared" si="191"/>
        <v>-</v>
      </c>
    </row>
    <row r="982" spans="1:6" ht="24" x14ac:dyDescent="0.2">
      <c r="A982" s="61">
        <v>55312</v>
      </c>
      <c r="B982" s="91" t="s">
        <v>1940</v>
      </c>
      <c r="C982" s="62" t="s">
        <v>1941</v>
      </c>
      <c r="D982" s="285"/>
      <c r="E982" s="285"/>
      <c r="F982" s="63" t="str">
        <f t="shared" si="191"/>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2">IF(D985&lt;&gt;0,IF(E985/D985&gt;=100,"&gt;&gt;100",E985/D985*100),"-")</f>
        <v>-</v>
      </c>
    </row>
    <row r="986" spans="1:6" ht="24" x14ac:dyDescent="0.2">
      <c r="A986" s="54" t="s">
        <v>1949</v>
      </c>
      <c r="B986" s="88" t="s">
        <v>1950</v>
      </c>
      <c r="C986" s="55" t="s">
        <v>1949</v>
      </c>
      <c r="D986" s="287"/>
      <c r="E986" s="287"/>
      <c r="F986" s="57" t="str">
        <f t="shared" si="192"/>
        <v>-</v>
      </c>
    </row>
    <row r="987" spans="1:6" ht="24" x14ac:dyDescent="0.2">
      <c r="A987" s="54" t="s">
        <v>1951</v>
      </c>
      <c r="B987" s="88" t="s">
        <v>1952</v>
      </c>
      <c r="C987" s="55" t="s">
        <v>1951</v>
      </c>
      <c r="D987" s="287"/>
      <c r="E987" s="287"/>
      <c r="F987" s="57" t="str">
        <f t="shared" si="192"/>
        <v>-</v>
      </c>
    </row>
    <row r="988" spans="1:6" ht="24" x14ac:dyDescent="0.2">
      <c r="A988" s="54">
        <v>26454</v>
      </c>
      <c r="B988" s="88" t="s">
        <v>1953</v>
      </c>
      <c r="C988" s="55" t="s">
        <v>1954</v>
      </c>
      <c r="D988" s="287"/>
      <c r="E988" s="287"/>
      <c r="F988" s="57" t="str">
        <f t="shared" si="192"/>
        <v>-</v>
      </c>
    </row>
    <row r="989" spans="1:6" ht="12.75" customHeight="1" x14ac:dyDescent="0.2">
      <c r="A989" s="54" t="s">
        <v>1955</v>
      </c>
      <c r="B989" s="88" t="s">
        <v>1956</v>
      </c>
      <c r="C989" s="55" t="s">
        <v>1955</v>
      </c>
      <c r="D989" s="287"/>
      <c r="E989" s="287"/>
      <c r="F989" s="57" t="str">
        <f t="shared" si="192"/>
        <v>-</v>
      </c>
    </row>
    <row r="990" spans="1:6" ht="36" x14ac:dyDescent="0.2">
      <c r="A990" s="54" t="s">
        <v>1957</v>
      </c>
      <c r="B990" s="88" t="s">
        <v>1958</v>
      </c>
      <c r="C990" s="55" t="s">
        <v>1959</v>
      </c>
      <c r="D990" s="287"/>
      <c r="E990" s="287"/>
      <c r="F990" s="57" t="str">
        <f t="shared" si="192"/>
        <v>-</v>
      </c>
    </row>
    <row r="991" spans="1:6" ht="12.75" customHeight="1" x14ac:dyDescent="0.2">
      <c r="A991" s="54" t="s">
        <v>1960</v>
      </c>
      <c r="B991" s="88" t="s">
        <v>1961</v>
      </c>
      <c r="C991" s="55" t="s">
        <v>1960</v>
      </c>
      <c r="D991" s="287"/>
      <c r="E991" s="287"/>
      <c r="F991" s="57" t="str">
        <f t="shared" si="192"/>
        <v>-</v>
      </c>
    </row>
    <row r="992" spans="1:6" ht="24" x14ac:dyDescent="0.2">
      <c r="A992" s="61">
        <v>26534</v>
      </c>
      <c r="B992" s="91" t="s">
        <v>1962</v>
      </c>
      <c r="C992" s="62" t="s">
        <v>1963</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2070</v>
      </c>
      <c r="B69" s="100" t="s">
        <v>2071</v>
      </c>
      <c r="C69" s="106" t="s">
        <v>2070</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2072</v>
      </c>
      <c r="B70" s="100" t="s">
        <v>2073</v>
      </c>
      <c r="C70" s="106" t="s">
        <v>2072</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2074</v>
      </c>
      <c r="B71" s="100" t="s">
        <v>2075</v>
      </c>
      <c r="C71" s="106" t="s">
        <v>2074</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2076</v>
      </c>
      <c r="B72" s="100" t="s">
        <v>2077</v>
      </c>
      <c r="C72" s="106" t="s">
        <v>2076</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2078</v>
      </c>
      <c r="B73" s="100" t="s">
        <v>2079</v>
      </c>
      <c r="C73" s="106" t="s">
        <v>2078</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2080</v>
      </c>
      <c r="B74" s="100" t="s">
        <v>2081</v>
      </c>
      <c r="C74" s="106" t="s">
        <v>2080</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2082</v>
      </c>
      <c r="B75" s="100" t="s">
        <v>2083</v>
      </c>
      <c r="C75" s="106" t="s">
        <v>2082</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2084</v>
      </c>
      <c r="B76" s="100" t="s">
        <v>2085</v>
      </c>
      <c r="C76" s="106" t="s">
        <v>2084</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2086</v>
      </c>
      <c r="B77" s="100" t="s">
        <v>2087</v>
      </c>
      <c r="C77" s="106" t="s">
        <v>2086</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2088</v>
      </c>
      <c r="B78" s="100" t="s">
        <v>2089</v>
      </c>
      <c r="C78" s="106" t="s">
        <v>2088</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2090</v>
      </c>
      <c r="B79" s="100" t="s">
        <v>2091</v>
      </c>
      <c r="C79" s="106" t="s">
        <v>2090</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2092</v>
      </c>
      <c r="B80" s="100" t="s">
        <v>2093</v>
      </c>
      <c r="C80" s="106" t="s">
        <v>2092</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2094</v>
      </c>
      <c r="B81" s="100" t="s">
        <v>2095</v>
      </c>
      <c r="C81" s="106" t="s">
        <v>2094</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2096</v>
      </c>
      <c r="B82" s="100" t="s">
        <v>2097</v>
      </c>
      <c r="C82" s="106" t="s">
        <v>2096</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2098</v>
      </c>
      <c r="B83" s="100" t="s">
        <v>2099</v>
      </c>
      <c r="C83" s="106" t="s">
        <v>2098</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2100</v>
      </c>
      <c r="B84" s="100" t="s">
        <v>2101</v>
      </c>
      <c r="C84" s="106" t="s">
        <v>2100</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2102</v>
      </c>
      <c r="B85" s="100" t="s">
        <v>2103</v>
      </c>
      <c r="C85" s="106" t="s">
        <v>2102</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2104</v>
      </c>
      <c r="B86" s="100" t="s">
        <v>2105</v>
      </c>
      <c r="C86" s="106" t="s">
        <v>2104</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2106</v>
      </c>
      <c r="B87" s="99" t="s">
        <v>2107</v>
      </c>
      <c r="C87" s="106" t="s">
        <v>2106</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2108</v>
      </c>
      <c r="C88" s="106" t="s">
        <v>2109</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2110</v>
      </c>
      <c r="B89" s="100" t="s">
        <v>2111</v>
      </c>
      <c r="C89" s="106" t="s">
        <v>2110</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2112</v>
      </c>
      <c r="B90" s="100" t="s">
        <v>2113</v>
      </c>
      <c r="C90" s="106" t="s">
        <v>2112</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2114</v>
      </c>
      <c r="B91" s="100" t="s">
        <v>2115</v>
      </c>
      <c r="C91" s="106" t="s">
        <v>2114</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2116</v>
      </c>
      <c r="B92" s="100" t="s">
        <v>2117</v>
      </c>
      <c r="C92" s="106" t="s">
        <v>2116</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2118</v>
      </c>
      <c r="B93" s="100" t="s">
        <v>2119</v>
      </c>
      <c r="C93" s="106" t="s">
        <v>2118</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2120</v>
      </c>
      <c r="B94" s="100" t="s">
        <v>2121</v>
      </c>
      <c r="C94" s="106" t="s">
        <v>2120</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2122</v>
      </c>
      <c r="B95" s="100" t="s">
        <v>2123</v>
      </c>
      <c r="C95" s="106" t="s">
        <v>2122</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2124</v>
      </c>
      <c r="B96" s="100" t="s">
        <v>2125</v>
      </c>
      <c r="C96" s="106" t="s">
        <v>2124</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2126</v>
      </c>
      <c r="B97" s="100" t="s">
        <v>2127</v>
      </c>
      <c r="C97" s="106" t="s">
        <v>2126</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2128</v>
      </c>
      <c r="B98" s="100" t="s">
        <v>2129</v>
      </c>
      <c r="C98" s="106" t="s">
        <v>2128</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2130</v>
      </c>
      <c r="B99" s="100" t="s">
        <v>2131</v>
      </c>
      <c r="C99" s="106" t="s">
        <v>2130</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2132</v>
      </c>
      <c r="B100" s="100" t="s">
        <v>2133</v>
      </c>
      <c r="C100" s="106" t="s">
        <v>2132</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2134</v>
      </c>
      <c r="B101" s="100" t="s">
        <v>2135</v>
      </c>
      <c r="C101" s="106" t="s">
        <v>2134</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2136</v>
      </c>
      <c r="B102" s="100" t="s">
        <v>2137</v>
      </c>
      <c r="C102" s="106" t="s">
        <v>2136</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2138</v>
      </c>
      <c r="B103" s="100" t="s">
        <v>2139</v>
      </c>
      <c r="C103" s="106" t="s">
        <v>2138</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2140</v>
      </c>
      <c r="B104" s="100" t="s">
        <v>2141</v>
      </c>
      <c r="C104" s="106" t="s">
        <v>2140</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2142</v>
      </c>
      <c r="B105" s="100" t="s">
        <v>2143</v>
      </c>
      <c r="C105" s="106" t="s">
        <v>2142</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2144</v>
      </c>
      <c r="C106" s="106" t="s">
        <v>2145</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2146</v>
      </c>
      <c r="B107" s="100" t="s">
        <v>2147</v>
      </c>
      <c r="C107" s="106" t="s">
        <v>2146</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2148</v>
      </c>
      <c r="B108" s="100" t="s">
        <v>2149</v>
      </c>
      <c r="C108" s="106" t="s">
        <v>2148</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2150</v>
      </c>
      <c r="B109" s="100" t="s">
        <v>2151</v>
      </c>
      <c r="C109" s="106" t="s">
        <v>2150</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2152</v>
      </c>
      <c r="B110" s="100" t="s">
        <v>2153</v>
      </c>
      <c r="C110" s="106" t="s">
        <v>2152</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2154</v>
      </c>
      <c r="B111" s="100" t="s">
        <v>2155</v>
      </c>
      <c r="C111" s="106" t="s">
        <v>2154</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2156</v>
      </c>
      <c r="B112" s="100" t="s">
        <v>2157</v>
      </c>
      <c r="C112" s="106" t="s">
        <v>2156</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2158</v>
      </c>
      <c r="B113" s="100" t="s">
        <v>2159</v>
      </c>
      <c r="C113" s="106" t="s">
        <v>2158</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2160</v>
      </c>
      <c r="B114" s="100" t="s">
        <v>2161</v>
      </c>
      <c r="C114" s="106" t="s">
        <v>2160</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2162</v>
      </c>
      <c r="B115" s="100" t="s">
        <v>2163</v>
      </c>
      <c r="C115" s="106" t="s">
        <v>2162</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2164</v>
      </c>
      <c r="B116" s="100" t="s">
        <v>2165</v>
      </c>
      <c r="C116" s="106" t="s">
        <v>2164</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2166</v>
      </c>
      <c r="B117" s="100" t="s">
        <v>2167</v>
      </c>
      <c r="C117" s="106" t="s">
        <v>2166</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2168</v>
      </c>
      <c r="B118" s="100" t="s">
        <v>2169</v>
      </c>
      <c r="C118" s="106" t="s">
        <v>2168</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2170</v>
      </c>
      <c r="C119" s="106" t="s">
        <v>2171</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2172</v>
      </c>
      <c r="B120" s="100" t="s">
        <v>2173</v>
      </c>
      <c r="C120" s="106" t="s">
        <v>2172</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2174</v>
      </c>
      <c r="B121" s="100" t="s">
        <v>2175</v>
      </c>
      <c r="C121" s="106" t="s">
        <v>2174</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2176</v>
      </c>
      <c r="B122" s="100" t="s">
        <v>2177</v>
      </c>
      <c r="C122" s="106" t="s">
        <v>2176</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2178</v>
      </c>
      <c r="B123" s="100" t="s">
        <v>2179</v>
      </c>
      <c r="C123" s="106" t="s">
        <v>2178</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2180</v>
      </c>
      <c r="B124" s="100" t="s">
        <v>2181</v>
      </c>
      <c r="C124" s="106" t="s">
        <v>2180</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2182</v>
      </c>
      <c r="B125" s="100" t="s">
        <v>2183</v>
      </c>
      <c r="C125" s="106" t="s">
        <v>2182</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2184</v>
      </c>
      <c r="C126" s="106" t="s">
        <v>2185</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2186</v>
      </c>
      <c r="B127" s="100" t="s">
        <v>2173</v>
      </c>
      <c r="C127" s="106" t="s">
        <v>2186</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2187</v>
      </c>
      <c r="B128" s="100" t="s">
        <v>2175</v>
      </c>
      <c r="C128" s="106" t="s">
        <v>2187</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2188</v>
      </c>
      <c r="B129" s="100" t="s">
        <v>2177</v>
      </c>
      <c r="C129" s="106" t="s">
        <v>2188</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2189</v>
      </c>
      <c r="B130" s="100" t="s">
        <v>2179</v>
      </c>
      <c r="C130" s="106" t="s">
        <v>2189</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2190</v>
      </c>
      <c r="B131" s="100" t="s">
        <v>2181</v>
      </c>
      <c r="C131" s="106" t="s">
        <v>2190</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2191</v>
      </c>
      <c r="B132" s="100" t="s">
        <v>2183</v>
      </c>
      <c r="C132" s="106" t="s">
        <v>2191</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2192</v>
      </c>
      <c r="B133" s="100" t="s">
        <v>2193</v>
      </c>
      <c r="C133" s="106" t="s">
        <v>2192</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2194</v>
      </c>
      <c r="B134" s="100" t="s">
        <v>2195</v>
      </c>
      <c r="C134" s="106" t="s">
        <v>2194</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2196</v>
      </c>
      <c r="C135" s="106" t="s">
        <v>2197</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2198</v>
      </c>
      <c r="B136" s="100" t="s">
        <v>952</v>
      </c>
      <c r="C136" s="106" t="s">
        <v>2198</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2199</v>
      </c>
      <c r="B137" s="100" t="s">
        <v>954</v>
      </c>
      <c r="C137" s="106" t="s">
        <v>2199</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2200</v>
      </c>
      <c r="B138" s="100" t="s">
        <v>956</v>
      </c>
      <c r="C138" s="106" t="s">
        <v>2200</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2201</v>
      </c>
      <c r="B139" s="100" t="s">
        <v>1168</v>
      </c>
      <c r="C139" s="106" t="s">
        <v>2201</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2202</v>
      </c>
      <c r="B140" s="273" t="s">
        <v>1172</v>
      </c>
      <c r="C140" s="106" t="s">
        <v>2202</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2203</v>
      </c>
      <c r="B141" s="100" t="s">
        <v>1178</v>
      </c>
      <c r="C141" s="106" t="s">
        <v>2203</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2204</v>
      </c>
      <c r="C142" s="106" t="s">
        <v>2205</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2206</v>
      </c>
      <c r="B143" s="100" t="s">
        <v>1174</v>
      </c>
      <c r="C143" s="106" t="s">
        <v>2206</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2207</v>
      </c>
      <c r="B144" s="100" t="s">
        <v>970</v>
      </c>
      <c r="C144" s="106" t="s">
        <v>2207</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2208</v>
      </c>
      <c r="B145" s="100" t="s">
        <v>2209</v>
      </c>
      <c r="C145" s="106" t="s">
        <v>2208</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2210</v>
      </c>
      <c r="B146" s="100" t="s">
        <v>2211</v>
      </c>
      <c r="C146" s="106" t="s">
        <v>2210</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2212</v>
      </c>
      <c r="B147" s="100" t="s">
        <v>2213</v>
      </c>
      <c r="C147" s="106" t="s">
        <v>2212</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2214</v>
      </c>
      <c r="B148" s="100" t="s">
        <v>2215</v>
      </c>
      <c r="C148" s="106" t="s">
        <v>2214</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2216</v>
      </c>
      <c r="B149" s="100" t="s">
        <v>2217</v>
      </c>
      <c r="C149" s="106" t="s">
        <v>2216</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2218</v>
      </c>
      <c r="B150" s="100" t="s">
        <v>2219</v>
      </c>
      <c r="C150" s="106" t="s">
        <v>2218</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2220</v>
      </c>
      <c r="B151" s="100" t="s">
        <v>2221</v>
      </c>
      <c r="C151" s="106" t="s">
        <v>2220</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2222</v>
      </c>
      <c r="B152" s="100" t="s">
        <v>2223</v>
      </c>
      <c r="C152" s="106" t="s">
        <v>2222</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2224</v>
      </c>
      <c r="B153" s="100" t="s">
        <v>2225</v>
      </c>
      <c r="C153" s="106" t="s">
        <v>2224</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2226</v>
      </c>
      <c r="B154" s="100" t="s">
        <v>2227</v>
      </c>
      <c r="C154" s="106" t="s">
        <v>2226</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2228</v>
      </c>
      <c r="B155" s="100" t="s">
        <v>2229</v>
      </c>
      <c r="C155" s="106" t="s">
        <v>2228</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2230</v>
      </c>
      <c r="B156" s="99" t="s">
        <v>2231</v>
      </c>
      <c r="C156" s="110" t="s">
        <v>2230</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2232</v>
      </c>
      <c r="B157" s="100" t="s">
        <v>2233</v>
      </c>
      <c r="C157" s="106" t="s">
        <v>2232</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2234</v>
      </c>
      <c r="B158" s="100" t="s">
        <v>2235</v>
      </c>
      <c r="C158" s="106" t="s">
        <v>2234</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2236</v>
      </c>
      <c r="B159" s="273" t="s">
        <v>2237</v>
      </c>
      <c r="C159" s="106" t="s">
        <v>2236</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2238</v>
      </c>
      <c r="B160" s="100" t="s">
        <v>2239</v>
      </c>
      <c r="C160" s="106" t="s">
        <v>2238</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2240</v>
      </c>
      <c r="B161" s="100" t="s">
        <v>2241</v>
      </c>
      <c r="C161" s="106" t="s">
        <v>2240</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2242</v>
      </c>
      <c r="B162" s="100" t="s">
        <v>2243</v>
      </c>
      <c r="C162" s="106" t="s">
        <v>2242</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2244</v>
      </c>
      <c r="B163" s="100" t="s">
        <v>2245</v>
      </c>
      <c r="C163" s="106" t="s">
        <v>2244</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2246</v>
      </c>
      <c r="B164" s="100" t="s">
        <v>2247</v>
      </c>
      <c r="C164" s="106" t="s">
        <v>2246</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2248</v>
      </c>
      <c r="B165" s="100" t="s">
        <v>2249</v>
      </c>
      <c r="C165" s="106" t="s">
        <v>2248</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2250</v>
      </c>
      <c r="B166" s="100" t="s">
        <v>2251</v>
      </c>
      <c r="C166" s="106" t="s">
        <v>2250</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2252</v>
      </c>
      <c r="B167" s="100" t="s">
        <v>2253</v>
      </c>
      <c r="C167" s="106" t="s">
        <v>2252</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2254</v>
      </c>
      <c r="B168" s="100" t="s">
        <v>2255</v>
      </c>
      <c r="C168" s="106" t="s">
        <v>2254</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2256</v>
      </c>
      <c r="B169" s="100" t="s">
        <v>2257</v>
      </c>
      <c r="C169" s="106" t="s">
        <v>2256</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2258</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2259</v>
      </c>
      <c r="B171" s="100" t="s">
        <v>2260</v>
      </c>
      <c r="C171" s="106" t="s">
        <v>2259</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2261</v>
      </c>
      <c r="B172" s="100" t="s">
        <v>2262</v>
      </c>
      <c r="C172" s="106" t="s">
        <v>2261</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2263</v>
      </c>
      <c r="B173" s="100" t="s">
        <v>2264</v>
      </c>
      <c r="C173" s="106" t="s">
        <v>2263</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2265</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2266</v>
      </c>
      <c r="C175" s="106" t="s">
        <v>2267</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2268</v>
      </c>
      <c r="B176" s="100" t="s">
        <v>2269</v>
      </c>
      <c r="C176" s="106" t="s">
        <v>2268</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2270</v>
      </c>
      <c r="B177" s="100" t="s">
        <v>2271</v>
      </c>
      <c r="C177" s="106" t="s">
        <v>2270</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2272</v>
      </c>
      <c r="B178" s="100" t="s">
        <v>2273</v>
      </c>
      <c r="C178" s="106" t="s">
        <v>2272</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2274</v>
      </c>
      <c r="B179" s="100" t="s">
        <v>2275</v>
      </c>
      <c r="C179" s="106" t="s">
        <v>2274</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2276</v>
      </c>
      <c r="B180" s="100" t="s">
        <v>2277</v>
      </c>
      <c r="C180" s="106" t="s">
        <v>2276</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2278</v>
      </c>
      <c r="B181" s="100" t="s">
        <v>2279</v>
      </c>
      <c r="C181" s="106" t="s">
        <v>2278</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2280</v>
      </c>
      <c r="B182" s="100" t="s">
        <v>2281</v>
      </c>
      <c r="C182" s="106" t="s">
        <v>2280</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2282</v>
      </c>
      <c r="B183" s="100" t="s">
        <v>2283</v>
      </c>
      <c r="C183" s="106" t="s">
        <v>2282</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2284</v>
      </c>
      <c r="B184" s="100" t="s">
        <v>2285</v>
      </c>
      <c r="C184" s="106" t="s">
        <v>2284</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2286</v>
      </c>
      <c r="B185" s="99" t="s">
        <v>2287</v>
      </c>
      <c r="C185" s="110" t="s">
        <v>2286</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2288</v>
      </c>
      <c r="B186" s="100" t="s">
        <v>2289</v>
      </c>
      <c r="C186" s="106" t="s">
        <v>2288</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2290</v>
      </c>
      <c r="B187" s="100" t="s">
        <v>2291</v>
      </c>
      <c r="C187" s="106" t="s">
        <v>2290</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2292</v>
      </c>
      <c r="B188" s="100" t="s">
        <v>2293</v>
      </c>
      <c r="C188" s="106" t="s">
        <v>2292</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2294</v>
      </c>
      <c r="B189" s="100" t="s">
        <v>2295</v>
      </c>
      <c r="C189" s="106" t="s">
        <v>2294</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2296</v>
      </c>
      <c r="B190" s="100" t="s">
        <v>2297</v>
      </c>
      <c r="C190" s="106" t="s">
        <v>2296</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2298</v>
      </c>
      <c r="C191" s="106" t="s">
        <v>2299</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2300</v>
      </c>
      <c r="B192" s="100" t="s">
        <v>2301</v>
      </c>
      <c r="C192" s="106" t="s">
        <v>2300</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2302</v>
      </c>
      <c r="B193" s="100" t="s">
        <v>2303</v>
      </c>
      <c r="C193" s="106" t="s">
        <v>2302</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2304</v>
      </c>
      <c r="B194" s="100" t="s">
        <v>2305</v>
      </c>
      <c r="C194" s="106" t="s">
        <v>2304</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2306</v>
      </c>
      <c r="B195" s="100" t="s">
        <v>2307</v>
      </c>
      <c r="C195" s="106" t="s">
        <v>2306</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2308</v>
      </c>
      <c r="B196" s="100" t="s">
        <v>2309</v>
      </c>
      <c r="C196" s="106" t="s">
        <v>2308</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2310</v>
      </c>
      <c r="B197" s="100" t="s">
        <v>2311</v>
      </c>
      <c r="C197" s="106" t="s">
        <v>2310</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2312</v>
      </c>
      <c r="C198" s="106" t="s">
        <v>2313</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2314</v>
      </c>
      <c r="B199" s="100" t="s">
        <v>2301</v>
      </c>
      <c r="C199" s="106" t="s">
        <v>2314</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2315</v>
      </c>
      <c r="B200" s="100" t="s">
        <v>2303</v>
      </c>
      <c r="C200" s="106" t="s">
        <v>2315</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2316</v>
      </c>
      <c r="B201" s="100" t="s">
        <v>2305</v>
      </c>
      <c r="C201" s="106" t="s">
        <v>2316</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2317</v>
      </c>
      <c r="B202" s="100" t="s">
        <v>2307</v>
      </c>
      <c r="C202" s="106" t="s">
        <v>2317</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2318</v>
      </c>
      <c r="B203" s="100" t="s">
        <v>2309</v>
      </c>
      <c r="C203" s="106" t="s">
        <v>2318</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2319</v>
      </c>
      <c r="B204" s="100" t="s">
        <v>2311</v>
      </c>
      <c r="C204" s="106" t="s">
        <v>2319</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2320</v>
      </c>
      <c r="B205" s="100" t="s">
        <v>2321</v>
      </c>
      <c r="C205" s="106" t="s">
        <v>2320</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2322</v>
      </c>
      <c r="B206" s="100" t="s">
        <v>2323</v>
      </c>
      <c r="C206" s="106" t="s">
        <v>2322</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2324</v>
      </c>
      <c r="C207" s="106" t="s">
        <v>2325</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2326</v>
      </c>
      <c r="B208" s="100" t="s">
        <v>2327</v>
      </c>
      <c r="C208" s="106" t="s">
        <v>2326</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2328</v>
      </c>
      <c r="B209" s="100" t="s">
        <v>2329</v>
      </c>
      <c r="C209" s="106" t="s">
        <v>2328</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2330</v>
      </c>
      <c r="B210" s="100" t="s">
        <v>2331</v>
      </c>
      <c r="C210" s="106" t="s">
        <v>2330</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2332</v>
      </c>
      <c r="B211" s="100" t="s">
        <v>2333</v>
      </c>
      <c r="C211" s="106" t="s">
        <v>2332</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2334</v>
      </c>
      <c r="B212" s="100" t="s">
        <v>2335</v>
      </c>
      <c r="C212" s="106" t="s">
        <v>2334</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2336</v>
      </c>
      <c r="B213" s="100" t="s">
        <v>2337</v>
      </c>
      <c r="C213" s="106" t="s">
        <v>2336</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2338</v>
      </c>
      <c r="B214" s="100" t="s">
        <v>2339</v>
      </c>
      <c r="C214" s="106" t="s">
        <v>2338</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2340</v>
      </c>
      <c r="B215" s="100" t="s">
        <v>2341</v>
      </c>
      <c r="C215" s="106" t="s">
        <v>2340</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2342</v>
      </c>
      <c r="B216" s="100" t="s">
        <v>2343</v>
      </c>
      <c r="C216" s="106" t="s">
        <v>2342</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2344</v>
      </c>
      <c r="B217" s="100" t="s">
        <v>2345</v>
      </c>
      <c r="C217" s="106" t="s">
        <v>2344</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2346</v>
      </c>
      <c r="B218" s="100" t="s">
        <v>2347</v>
      </c>
      <c r="C218" s="106" t="s">
        <v>2346</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2348</v>
      </c>
      <c r="B219" s="100" t="s">
        <v>2349</v>
      </c>
      <c r="C219" s="106" t="s">
        <v>2348</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2350</v>
      </c>
      <c r="B220" s="100" t="s">
        <v>2351</v>
      </c>
      <c r="C220" s="106" t="s">
        <v>2350</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2352</v>
      </c>
      <c r="B221" s="100" t="s">
        <v>2353</v>
      </c>
      <c r="C221" s="106" t="s">
        <v>2352</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2354</v>
      </c>
      <c r="B222" s="100" t="s">
        <v>2355</v>
      </c>
      <c r="C222" s="106" t="s">
        <v>2354</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2356</v>
      </c>
      <c r="B223" s="273" t="s">
        <v>2357</v>
      </c>
      <c r="C223" s="106" t="s">
        <v>2356</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2358</v>
      </c>
      <c r="C224" s="106" t="s">
        <v>2359</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2360</v>
      </c>
      <c r="B225" s="100" t="s">
        <v>2361</v>
      </c>
      <c r="C225" s="106" t="s">
        <v>2360</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2362</v>
      </c>
      <c r="B226" s="100" t="s">
        <v>2363</v>
      </c>
      <c r="C226" s="106" t="s">
        <v>2362</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2364</v>
      </c>
      <c r="C227" s="106" t="s">
        <v>2365</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2366</v>
      </c>
      <c r="C228" s="106" t="s">
        <v>2367</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2368</v>
      </c>
      <c r="C229" s="106" t="s">
        <v>2369</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2370</v>
      </c>
      <c r="C230" s="106" t="s">
        <v>2371</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2372</v>
      </c>
      <c r="C231" s="106" t="s">
        <v>2373</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2374</v>
      </c>
      <c r="C232" s="106" t="s">
        <v>2375</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2376</v>
      </c>
      <c r="C233" s="106" t="s">
        <v>2377</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2378</v>
      </c>
      <c r="B234" s="100" t="s">
        <v>2379</v>
      </c>
      <c r="C234" s="106" t="s">
        <v>2378</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2380</v>
      </c>
      <c r="B235" s="100" t="s">
        <v>2381</v>
      </c>
      <c r="C235" s="106" t="s">
        <v>2380</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2382</v>
      </c>
      <c r="B236" s="100" t="s">
        <v>2383</v>
      </c>
      <c r="C236" s="106" t="s">
        <v>2382</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2384</v>
      </c>
      <c r="B237" s="99" t="s">
        <v>2385</v>
      </c>
      <c r="C237" s="110" t="s">
        <v>2384</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2386</v>
      </c>
      <c r="B238" s="100" t="s">
        <v>2387</v>
      </c>
      <c r="C238" s="106" t="s">
        <v>2386</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2388</v>
      </c>
      <c r="B239" s="100" t="s">
        <v>2389</v>
      </c>
      <c r="C239" s="106" t="s">
        <v>2388</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2390</v>
      </c>
      <c r="B240" s="100" t="s">
        <v>2391</v>
      </c>
      <c r="C240" s="106" t="s">
        <v>2390</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2392</v>
      </c>
      <c r="B241" s="100" t="s">
        <v>2393</v>
      </c>
      <c r="C241" s="106" t="s">
        <v>2392</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2394</v>
      </c>
      <c r="B242" s="100" t="s">
        <v>2395</v>
      </c>
      <c r="C242" s="106" t="s">
        <v>2394</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2396</v>
      </c>
      <c r="B243" s="100" t="s">
        <v>2397</v>
      </c>
      <c r="C243" s="106" t="s">
        <v>2396</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2398</v>
      </c>
      <c r="B244" s="100" t="s">
        <v>2399</v>
      </c>
      <c r="C244" s="106" t="s">
        <v>2398</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2400</v>
      </c>
      <c r="B245" s="100" t="s">
        <v>2401</v>
      </c>
      <c r="C245" s="106" t="s">
        <v>2400</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2402</v>
      </c>
      <c r="B246" s="100" t="s">
        <v>2403</v>
      </c>
      <c r="C246" s="106" t="s">
        <v>2402</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2404</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2405</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2406</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2407</v>
      </c>
      <c r="B250" s="100" t="s">
        <v>2408</v>
      </c>
      <c r="C250" s="106" t="s">
        <v>2407</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2409</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2410</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2411</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2412</v>
      </c>
      <c r="B254" s="99" t="s">
        <v>2413</v>
      </c>
      <c r="C254" s="110" t="s">
        <v>2412</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2414</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2415</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2416</v>
      </c>
      <c r="B257" s="100" t="s">
        <v>2417</v>
      </c>
      <c r="C257" s="106" t="s">
        <v>2416</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2418</v>
      </c>
      <c r="B258" s="99" t="s">
        <v>2419</v>
      </c>
      <c r="C258" s="106" t="s">
        <v>2418</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2420</v>
      </c>
      <c r="B259" s="100" t="s">
        <v>2421</v>
      </c>
      <c r="C259" s="106" t="s">
        <v>2420</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2422</v>
      </c>
      <c r="B260" s="112" t="s">
        <v>2423</v>
      </c>
      <c r="C260" s="106" t="s">
        <v>2422</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2424</v>
      </c>
      <c r="B262" s="100" t="s">
        <v>2425</v>
      </c>
      <c r="C262" s="106" t="s">
        <v>2426</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2424</v>
      </c>
      <c r="B263" s="100" t="s">
        <v>2427</v>
      </c>
      <c r="C263" s="106" t="s">
        <v>2428</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2429</v>
      </c>
      <c r="B264" s="100" t="s">
        <v>2430</v>
      </c>
      <c r="C264" s="106" t="s">
        <v>2431</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2429</v>
      </c>
      <c r="B265" s="100" t="s">
        <v>2432</v>
      </c>
      <c r="C265" s="106" t="s">
        <v>2433</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2434</v>
      </c>
      <c r="B266" s="100" t="s">
        <v>2435</v>
      </c>
      <c r="C266" s="106" t="s">
        <v>2436</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2434</v>
      </c>
      <c r="B267" s="100" t="s">
        <v>2437</v>
      </c>
      <c r="C267" s="106" t="s">
        <v>2438</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2439</v>
      </c>
      <c r="B268" s="100" t="s">
        <v>2440</v>
      </c>
      <c r="C268" s="106" t="s">
        <v>2439</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2441</v>
      </c>
      <c r="B269" s="100" t="s">
        <v>2442</v>
      </c>
      <c r="C269" s="106" t="s">
        <v>2441</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2443</v>
      </c>
      <c r="B270" s="100" t="s">
        <v>2444</v>
      </c>
      <c r="C270" s="106" t="s">
        <v>2443</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2445</v>
      </c>
      <c r="B271" s="100" t="s">
        <v>2446</v>
      </c>
      <c r="C271" s="106" t="s">
        <v>2445</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2447</v>
      </c>
      <c r="B272" s="100" t="s">
        <v>2448</v>
      </c>
      <c r="C272" s="106" t="s">
        <v>2447</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2449</v>
      </c>
      <c r="B273" s="100" t="s">
        <v>2450</v>
      </c>
      <c r="C273" s="106" t="s">
        <v>2449</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2451</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2452</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2453</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2454</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2455</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2456</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2457</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2458</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2459</v>
      </c>
      <c r="B282" s="99" t="s">
        <v>2460</v>
      </c>
      <c r="C282" s="110" t="s">
        <v>2459</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2461</v>
      </c>
      <c r="B283" s="99" t="s">
        <v>2462</v>
      </c>
      <c r="C283" s="110" t="s">
        <v>2461</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2463</v>
      </c>
      <c r="B284" s="99" t="s">
        <v>2464</v>
      </c>
      <c r="C284" s="110" t="s">
        <v>2463</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2465</v>
      </c>
      <c r="B285" s="99" t="s">
        <v>2466</v>
      </c>
      <c r="C285" s="110" t="s">
        <v>2465</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2467</v>
      </c>
      <c r="B286" s="100" t="s">
        <v>2468</v>
      </c>
      <c r="C286" s="106" t="s">
        <v>2467</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2469</v>
      </c>
      <c r="B287" s="100" t="s">
        <v>2470</v>
      </c>
      <c r="C287" s="106" t="s">
        <v>2471</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2469</v>
      </c>
      <c r="B288" s="100" t="s">
        <v>2472</v>
      </c>
      <c r="C288" s="106" t="s">
        <v>2473</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2474</v>
      </c>
      <c r="B289" s="100" t="s">
        <v>2475</v>
      </c>
      <c r="C289" s="106" t="s">
        <v>2476</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2474</v>
      </c>
      <c r="B290" s="100" t="s">
        <v>2477</v>
      </c>
      <c r="C290" s="106" t="s">
        <v>2478</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2479</v>
      </c>
      <c r="B291" s="100" t="s">
        <v>2480</v>
      </c>
      <c r="C291" s="106" t="s">
        <v>2481</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2479</v>
      </c>
      <c r="B292" s="100" t="s">
        <v>2482</v>
      </c>
      <c r="C292" s="106" t="s">
        <v>2483</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2484</v>
      </c>
      <c r="B293" s="100" t="s">
        <v>2485</v>
      </c>
      <c r="C293" s="106" t="s">
        <v>2486</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2484</v>
      </c>
      <c r="B294" s="100" t="s">
        <v>2487</v>
      </c>
      <c r="C294" s="106" t="s">
        <v>2488</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2489</v>
      </c>
      <c r="B295" s="273" t="s">
        <v>2490</v>
      </c>
      <c r="C295" s="106" t="s">
        <v>2489</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2491</v>
      </c>
      <c r="B296" s="273" t="s">
        <v>2492</v>
      </c>
      <c r="C296" s="106" t="s">
        <v>2491</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2493</v>
      </c>
      <c r="B297" s="273" t="s">
        <v>2494</v>
      </c>
      <c r="C297" s="106" t="s">
        <v>2493</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2495</v>
      </c>
      <c r="C298" s="106" t="s">
        <v>2496</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2497</v>
      </c>
      <c r="C299" s="106" t="s">
        <v>2498</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2499</v>
      </c>
      <c r="C300" s="106" t="s">
        <v>2500</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2501</v>
      </c>
      <c r="C301" s="106" t="s">
        <v>2502</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2503</v>
      </c>
      <c r="C302" s="106" t="s">
        <v>2504</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2505</v>
      </c>
      <c r="B303" s="273" t="s">
        <v>2506</v>
      </c>
      <c r="C303" s="106" t="s">
        <v>2505</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2507</v>
      </c>
      <c r="C304" s="106" t="s">
        <v>2508</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2509</v>
      </c>
      <c r="C305" s="106" t="s">
        <v>2510</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2511</v>
      </c>
      <c r="C307" s="106" t="s">
        <v>2512</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2513</v>
      </c>
      <c r="C308" s="106" t="s">
        <v>2514</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2515</v>
      </c>
      <c r="B309" s="273" t="s">
        <v>2516</v>
      </c>
      <c r="C309" s="106" t="s">
        <v>2515</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2517</v>
      </c>
      <c r="C310" s="106" t="s">
        <v>2518</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2519</v>
      </c>
      <c r="C311" s="106" t="s">
        <v>2520</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2521</v>
      </c>
      <c r="C315" s="106" t="s">
        <v>2522</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2523</v>
      </c>
      <c r="C316" s="106" t="s">
        <v>2524</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2525</v>
      </c>
      <c r="C318" s="106" t="s">
        <v>2526</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2527</v>
      </c>
      <c r="C320" s="106" t="s">
        <v>2528</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2529</v>
      </c>
      <c r="C321" s="106" t="s">
        <v>2530</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2531</v>
      </c>
      <c r="C322" s="118" t="s">
        <v>2532</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2533</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2534</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2535</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2536</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2537</v>
      </c>
      <c r="B7" s="88" t="s">
        <v>2538</v>
      </c>
      <c r="C7" s="219" t="s">
        <v>2537</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2539</v>
      </c>
      <c r="B8" s="88" t="s">
        <v>2540</v>
      </c>
      <c r="C8" s="219" t="s">
        <v>2539</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2541</v>
      </c>
      <c r="B9" s="88" t="s">
        <v>2542</v>
      </c>
      <c r="C9" s="219" t="s">
        <v>2541</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2543</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2544</v>
      </c>
      <c r="B11" s="88" t="s">
        <v>2545</v>
      </c>
      <c r="C11" s="219" t="s">
        <v>2544</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2546</v>
      </c>
      <c r="B12" s="88" t="s">
        <v>2547</v>
      </c>
      <c r="C12" s="219" t="s">
        <v>2546</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2548</v>
      </c>
      <c r="B13" s="88" t="s">
        <v>2549</v>
      </c>
      <c r="C13" s="219" t="s">
        <v>2548</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2550</v>
      </c>
      <c r="B14" s="88" t="s">
        <v>2551</v>
      </c>
      <c r="C14" s="219" t="s">
        <v>2550</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2552</v>
      </c>
      <c r="B15" s="88" t="s">
        <v>2553</v>
      </c>
      <c r="C15" s="219" t="s">
        <v>2552</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2554</v>
      </c>
      <c r="B16" s="88" t="s">
        <v>2555</v>
      </c>
      <c r="C16" s="219" t="s">
        <v>2554</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2556</v>
      </c>
      <c r="B17" s="88" t="s">
        <v>2557</v>
      </c>
      <c r="C17" s="219" t="s">
        <v>2556</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2558</v>
      </c>
      <c r="B18" s="88" t="s">
        <v>2559</v>
      </c>
      <c r="C18" s="219" t="s">
        <v>2558</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2560</v>
      </c>
      <c r="B19" s="88" t="s">
        <v>2561</v>
      </c>
      <c r="C19" s="219" t="s">
        <v>2560</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2562</v>
      </c>
      <c r="B20" s="88" t="s">
        <v>2563</v>
      </c>
      <c r="C20" s="219" t="s">
        <v>2562</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2564</v>
      </c>
      <c r="B21" s="88" t="s">
        <v>2565</v>
      </c>
      <c r="C21" s="219" t="s">
        <v>2564</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2566</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2567</v>
      </c>
      <c r="B23" s="88" t="s">
        <v>2568</v>
      </c>
      <c r="C23" s="219" t="s">
        <v>2567</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2569</v>
      </c>
      <c r="B24" s="88" t="s">
        <v>2570</v>
      </c>
      <c r="C24" s="219" t="s">
        <v>2569</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2571</v>
      </c>
      <c r="B25" s="88" t="s">
        <v>2572</v>
      </c>
      <c r="C25" s="219" t="s">
        <v>2571</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2573</v>
      </c>
      <c r="B26" s="88" t="s">
        <v>2574</v>
      </c>
      <c r="C26" s="219" t="s">
        <v>2573</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2575</v>
      </c>
      <c r="B27" s="88" t="s">
        <v>2576</v>
      </c>
      <c r="C27" s="219" t="s">
        <v>2575</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2577</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2578</v>
      </c>
      <c r="B29" s="88" t="s">
        <v>2579</v>
      </c>
      <c r="C29" s="219" t="s">
        <v>2578</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2580</v>
      </c>
      <c r="B30" s="88" t="s">
        <v>2581</v>
      </c>
      <c r="C30" s="219" t="s">
        <v>2580</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2582</v>
      </c>
      <c r="B31" s="88" t="s">
        <v>2583</v>
      </c>
      <c r="C31" s="219" t="s">
        <v>2582</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2584</v>
      </c>
      <c r="B32" s="88" t="s">
        <v>2585</v>
      </c>
      <c r="C32" s="219" t="s">
        <v>2584</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2586</v>
      </c>
      <c r="B33" s="88" t="s">
        <v>2587</v>
      </c>
      <c r="C33" s="219" t="s">
        <v>2586</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2588</v>
      </c>
      <c r="B34" s="88" t="s">
        <v>2589</v>
      </c>
      <c r="C34" s="219" t="s">
        <v>2588</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2590</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2591</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2592</v>
      </c>
      <c r="B37" s="88" t="s">
        <v>2593</v>
      </c>
      <c r="C37" s="219" t="s">
        <v>2592</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2594</v>
      </c>
      <c r="B38" s="88" t="s">
        <v>2595</v>
      </c>
      <c r="C38" s="219" t="s">
        <v>2594</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2596</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2597</v>
      </c>
      <c r="B40" s="88" t="s">
        <v>2598</v>
      </c>
      <c r="C40" s="219" t="s">
        <v>2597</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2599</v>
      </c>
      <c r="B41" s="88" t="s">
        <v>2600</v>
      </c>
      <c r="C41" s="219" t="s">
        <v>2599</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2601</v>
      </c>
      <c r="B42" s="88" t="s">
        <v>2602</v>
      </c>
      <c r="C42" s="219" t="s">
        <v>2601</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2603</v>
      </c>
      <c r="B43" s="88" t="s">
        <v>2604</v>
      </c>
      <c r="C43" s="219" t="s">
        <v>2603</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2605</v>
      </c>
      <c r="B44" s="88" t="s">
        <v>2606</v>
      </c>
      <c r="C44" s="219" t="s">
        <v>2605</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2607</v>
      </c>
      <c r="B45" s="88" t="s">
        <v>2608</v>
      </c>
      <c r="C45" s="219" t="s">
        <v>2607</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2609</v>
      </c>
      <c r="B46" s="88" t="s">
        <v>2610</v>
      </c>
      <c r="C46" s="219" t="s">
        <v>2609</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2611</v>
      </c>
      <c r="B47" s="88" t="s">
        <v>2612</v>
      </c>
      <c r="C47" s="219" t="s">
        <v>2611</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2613</v>
      </c>
      <c r="B48" s="88" t="s">
        <v>2614</v>
      </c>
      <c r="C48" s="219" t="s">
        <v>2613</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2615</v>
      </c>
      <c r="B49" s="88" t="s">
        <v>2616</v>
      </c>
      <c r="C49" s="219" t="s">
        <v>2615</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2617</v>
      </c>
      <c r="B50" s="88" t="s">
        <v>2618</v>
      </c>
      <c r="C50" s="219" t="s">
        <v>2617</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2619</v>
      </c>
      <c r="B51" s="88" t="s">
        <v>2620</v>
      </c>
      <c r="C51" s="219" t="s">
        <v>2619</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2621</v>
      </c>
      <c r="B52" s="88" t="s">
        <v>2622</v>
      </c>
      <c r="C52" s="219" t="s">
        <v>2621</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2623</v>
      </c>
      <c r="B53" s="88" t="s">
        <v>2624</v>
      </c>
      <c r="C53" s="219" t="s">
        <v>2623</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2625</v>
      </c>
      <c r="B54" s="88" t="s">
        <v>2626</v>
      </c>
      <c r="C54" s="219" t="s">
        <v>2625</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2627</v>
      </c>
      <c r="B55" s="88" t="s">
        <v>2628</v>
      </c>
      <c r="C55" s="219" t="s">
        <v>2627</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2629</v>
      </c>
      <c r="B56" s="88" t="s">
        <v>2630</v>
      </c>
      <c r="C56" s="219" t="s">
        <v>2629</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2631</v>
      </c>
      <c r="B57" s="88" t="s">
        <v>2632</v>
      </c>
      <c r="C57" s="219" t="s">
        <v>2631</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2633</v>
      </c>
      <c r="B58" s="88" t="s">
        <v>2634</v>
      </c>
      <c r="C58" s="219" t="s">
        <v>2633</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2635</v>
      </c>
      <c r="B59" s="88" t="s">
        <v>2636</v>
      </c>
      <c r="C59" s="219" t="s">
        <v>2635</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2637</v>
      </c>
      <c r="B60" s="88" t="s">
        <v>2638</v>
      </c>
      <c r="C60" s="219" t="s">
        <v>2637</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2639</v>
      </c>
      <c r="B61" s="88" t="s">
        <v>2640</v>
      </c>
      <c r="C61" s="219" t="s">
        <v>2639</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2641</v>
      </c>
      <c r="B62" s="88" t="s">
        <v>2642</v>
      </c>
      <c r="C62" s="219" t="s">
        <v>2641</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2643</v>
      </c>
      <c r="B63" s="88" t="s">
        <v>2644</v>
      </c>
      <c r="C63" s="219" t="s">
        <v>2643</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2645</v>
      </c>
      <c r="B64" s="88" t="s">
        <v>2646</v>
      </c>
      <c r="C64" s="219" t="s">
        <v>2645</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2647</v>
      </c>
      <c r="B65" s="88" t="s">
        <v>2648</v>
      </c>
      <c r="C65" s="219" t="s">
        <v>2647</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2649</v>
      </c>
      <c r="B66" s="88" t="s">
        <v>2650</v>
      </c>
      <c r="C66" s="219" t="s">
        <v>2649</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2651</v>
      </c>
      <c r="B67" s="88" t="s">
        <v>2652</v>
      </c>
      <c r="C67" s="219" t="s">
        <v>2651</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2653</v>
      </c>
      <c r="B68" s="88" t="s">
        <v>2654</v>
      </c>
      <c r="C68" s="219" t="s">
        <v>2653</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2655</v>
      </c>
      <c r="B69" s="88" t="s">
        <v>2656</v>
      </c>
      <c r="C69" s="219" t="s">
        <v>2655</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2657</v>
      </c>
      <c r="B70" s="88" t="s">
        <v>2658</v>
      </c>
      <c r="C70" s="219" t="s">
        <v>2657</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2659</v>
      </c>
      <c r="B71" s="88" t="s">
        <v>2660</v>
      </c>
      <c r="C71" s="219" t="s">
        <v>2659</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2661</v>
      </c>
      <c r="B72" s="88" t="s">
        <v>2662</v>
      </c>
      <c r="C72" s="219" t="s">
        <v>2661</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2663</v>
      </c>
      <c r="B73" s="88" t="s">
        <v>2664</v>
      </c>
      <c r="C73" s="219" t="s">
        <v>2663</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2665</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2666</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2667</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2668</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2669</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2670</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2671</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2672</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2673</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2674</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2675</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2676</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2677</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2678</v>
      </c>
      <c r="B87" s="88" t="s">
        <v>2679</v>
      </c>
      <c r="C87" s="219" t="s">
        <v>2678</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2680</v>
      </c>
      <c r="B88" s="88" t="s">
        <v>2681</v>
      </c>
      <c r="C88" s="219" t="s">
        <v>2680</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2682</v>
      </c>
      <c r="B89" s="88" t="s">
        <v>2683</v>
      </c>
      <c r="C89" s="219" t="s">
        <v>2682</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2684</v>
      </c>
      <c r="B90" s="88" t="s">
        <v>2685</v>
      </c>
      <c r="C90" s="219" t="s">
        <v>2684</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2686</v>
      </c>
      <c r="B91" s="88" t="s">
        <v>1602</v>
      </c>
      <c r="C91" s="219" t="s">
        <v>2686</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2687</v>
      </c>
      <c r="B92" s="88" t="s">
        <v>2688</v>
      </c>
      <c r="C92" s="219" t="s">
        <v>2687</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2689</v>
      </c>
      <c r="B93" s="88" t="s">
        <v>2690</v>
      </c>
      <c r="C93" s="219" t="s">
        <v>2689</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2691</v>
      </c>
      <c r="B94" s="88" t="s">
        <v>2692</v>
      </c>
      <c r="C94" s="219" t="s">
        <v>2691</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2693</v>
      </c>
      <c r="B95" s="88" t="s">
        <v>2694</v>
      </c>
      <c r="C95" s="219" t="s">
        <v>2693</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2695</v>
      </c>
      <c r="B96" s="88" t="s">
        <v>2696</v>
      </c>
      <c r="C96" s="219" t="s">
        <v>2695</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2697</v>
      </c>
      <c r="B97" s="88" t="s">
        <v>2698</v>
      </c>
      <c r="C97" s="219" t="s">
        <v>2697</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2699</v>
      </c>
      <c r="B98" s="88" t="s">
        <v>2700</v>
      </c>
      <c r="C98" s="219" t="s">
        <v>2699</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2701</v>
      </c>
      <c r="B99" s="88" t="s">
        <v>2702</v>
      </c>
      <c r="C99" s="219" t="s">
        <v>2701</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2703</v>
      </c>
      <c r="B100" s="88" t="s">
        <v>2704</v>
      </c>
      <c r="C100" s="219" t="s">
        <v>2703</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2705</v>
      </c>
      <c r="B101" s="88" t="s">
        <v>2706</v>
      </c>
      <c r="C101" s="219" t="s">
        <v>2705</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2707</v>
      </c>
      <c r="B102" s="88" t="s">
        <v>2708</v>
      </c>
      <c r="C102" s="219" t="s">
        <v>2707</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2709</v>
      </c>
      <c r="B103" s="88" t="s">
        <v>2710</v>
      </c>
      <c r="C103" s="219" t="s">
        <v>2709</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2711</v>
      </c>
      <c r="B104" s="88" t="s">
        <v>2712</v>
      </c>
      <c r="C104" s="219" t="s">
        <v>2711</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2713</v>
      </c>
      <c r="B105" s="88" t="s">
        <v>2714</v>
      </c>
      <c r="C105" s="219" t="s">
        <v>2713</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2715</v>
      </c>
      <c r="B106" s="88" t="s">
        <v>2716</v>
      </c>
      <c r="C106" s="219" t="s">
        <v>2715</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2717</v>
      </c>
      <c r="B107" s="88" t="s">
        <v>2718</v>
      </c>
      <c r="C107" s="219" t="s">
        <v>2717</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2719</v>
      </c>
      <c r="B108" s="88" t="s">
        <v>2720</v>
      </c>
      <c r="C108" s="219" t="s">
        <v>2719</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2721</v>
      </c>
      <c r="B109" s="88" t="s">
        <v>2722</v>
      </c>
      <c r="C109" s="219" t="s">
        <v>2721</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2723</v>
      </c>
      <c r="B110" s="88" t="s">
        <v>2724</v>
      </c>
      <c r="C110" s="219" t="s">
        <v>2723</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2725</v>
      </c>
      <c r="B111" s="88" t="s">
        <v>2726</v>
      </c>
      <c r="C111" s="219" t="s">
        <v>2725</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2727</v>
      </c>
      <c r="B112" s="88" t="s">
        <v>2728</v>
      </c>
      <c r="C112" s="219" t="s">
        <v>2727</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2729</v>
      </c>
      <c r="B113" s="88" t="s">
        <v>2730</v>
      </c>
      <c r="C113" s="219" t="s">
        <v>2729</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2731</v>
      </c>
      <c r="B114" s="88" t="s">
        <v>2732</v>
      </c>
      <c r="C114" s="219" t="s">
        <v>2731</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2733</v>
      </c>
      <c r="B115" s="88" t="s">
        <v>2734</v>
      </c>
      <c r="C115" s="219" t="s">
        <v>2733</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2735</v>
      </c>
      <c r="B116" s="88" t="s">
        <v>2736</v>
      </c>
      <c r="C116" s="219" t="s">
        <v>2735</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2737</v>
      </c>
      <c r="B117" s="88" t="s">
        <v>2738</v>
      </c>
      <c r="C117" s="219" t="s">
        <v>2737</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2739</v>
      </c>
      <c r="B118" s="88" t="s">
        <v>2740</v>
      </c>
      <c r="C118" s="219" t="s">
        <v>2739</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2741</v>
      </c>
      <c r="B119" s="88" t="s">
        <v>2742</v>
      </c>
      <c r="C119" s="219" t="s">
        <v>2741</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2743</v>
      </c>
      <c r="B120" s="88" t="s">
        <v>2744</v>
      </c>
      <c r="C120" s="219" t="s">
        <v>2743</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2745</v>
      </c>
      <c r="B121" s="88" t="s">
        <v>2746</v>
      </c>
      <c r="C121" s="219" t="s">
        <v>2745</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2747</v>
      </c>
      <c r="B122" s="88" t="s">
        <v>2748</v>
      </c>
      <c r="C122" s="219" t="s">
        <v>2747</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2749</v>
      </c>
      <c r="B123" s="88" t="s">
        <v>2750</v>
      </c>
      <c r="C123" s="219" t="s">
        <v>2749</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2751</v>
      </c>
      <c r="B124" s="88" t="s">
        <v>2752</v>
      </c>
      <c r="C124" s="219" t="s">
        <v>2751</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2753</v>
      </c>
      <c r="B125" s="88" t="s">
        <v>2754</v>
      </c>
      <c r="C125" s="219" t="s">
        <v>2753</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2755</v>
      </c>
      <c r="B126" s="88" t="s">
        <v>2756</v>
      </c>
      <c r="C126" s="219" t="s">
        <v>2755</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2757</v>
      </c>
      <c r="B127" s="88" t="s">
        <v>2758</v>
      </c>
      <c r="C127" s="219" t="s">
        <v>2757</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2759</v>
      </c>
      <c r="B128" s="88" t="s">
        <v>2760</v>
      </c>
      <c r="C128" s="219" t="s">
        <v>2759</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2761</v>
      </c>
      <c r="B129" s="88" t="s">
        <v>2762</v>
      </c>
      <c r="C129" s="219" t="s">
        <v>2761</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2763</v>
      </c>
      <c r="B130" s="88" t="s">
        <v>2764</v>
      </c>
      <c r="C130" s="219" t="s">
        <v>2763</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2765</v>
      </c>
      <c r="B131" s="88" t="s">
        <v>2766</v>
      </c>
      <c r="C131" s="219" t="s">
        <v>2765</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2767</v>
      </c>
      <c r="B132" s="88" t="s">
        <v>2768</v>
      </c>
      <c r="C132" s="219" t="s">
        <v>2767</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2769</v>
      </c>
      <c r="B133" s="88" t="s">
        <v>2770</v>
      </c>
      <c r="C133" s="219" t="s">
        <v>2769</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2771</v>
      </c>
      <c r="B134" s="88" t="s">
        <v>2772</v>
      </c>
      <c r="C134" s="219" t="s">
        <v>2771</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2773</v>
      </c>
      <c r="B135" s="88" t="s">
        <v>2774</v>
      </c>
      <c r="C135" s="219" t="s">
        <v>2773</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2775</v>
      </c>
      <c r="B136" s="88" t="s">
        <v>2776</v>
      </c>
      <c r="C136" s="219" t="s">
        <v>2775</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2777</v>
      </c>
      <c r="B137" s="88" t="s">
        <v>1629</v>
      </c>
      <c r="C137" s="219" t="s">
        <v>2777</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2778</v>
      </c>
      <c r="B138" s="229" t="s">
        <v>2779</v>
      </c>
      <c r="C138" s="219" t="s">
        <v>2778</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2780</v>
      </c>
      <c r="B139" s="88" t="s">
        <v>2781</v>
      </c>
      <c r="C139" s="219" t="s">
        <v>2780</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2782</v>
      </c>
      <c r="B140" s="88" t="s">
        <v>2783</v>
      </c>
      <c r="C140" s="219" t="s">
        <v>2782</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2784</v>
      </c>
      <c r="C141" s="220" t="s">
        <v>2785</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E8" sqref="E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2786</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2787</v>
      </c>
      <c r="E3" s="72" t="s">
        <v>2788</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2789</v>
      </c>
      <c r="B5" s="126" t="s">
        <v>2790</v>
      </c>
      <c r="C5" s="127" t="s">
        <v>2789</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2791</v>
      </c>
      <c r="B6" s="128" t="s">
        <v>2792</v>
      </c>
      <c r="C6" s="110" t="s">
        <v>2791</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2793</v>
      </c>
      <c r="C7" s="110" t="s">
        <v>2794</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2795</v>
      </c>
      <c r="C8" s="110" t="s">
        <v>2796</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2797</v>
      </c>
      <c r="C9" s="110" t="s">
        <v>2798</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2799</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2800</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2801</v>
      </c>
      <c r="C12" s="110" t="s">
        <v>2802</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2803</v>
      </c>
      <c r="C13" s="110" t="s">
        <v>2804</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2805</v>
      </c>
      <c r="C14" s="110" t="s">
        <v>2806</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2807</v>
      </c>
      <c r="C15" s="110" t="s">
        <v>2808</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2809</v>
      </c>
      <c r="C16" s="110" t="s">
        <v>2810</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2811</v>
      </c>
      <c r="C17" s="110" t="s">
        <v>2812</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2813</v>
      </c>
      <c r="C18" s="110" t="s">
        <v>2814</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2815</v>
      </c>
      <c r="C19" s="110" t="s">
        <v>2816</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2817</v>
      </c>
      <c r="C20" s="110" t="s">
        <v>2818</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2819</v>
      </c>
      <c r="C21" s="110" t="s">
        <v>2820</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2821</v>
      </c>
      <c r="B22" s="128" t="s">
        <v>2822</v>
      </c>
      <c r="C22" s="110" t="s">
        <v>2821</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2823</v>
      </c>
      <c r="C23" s="110" t="s">
        <v>2824</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2795</v>
      </c>
      <c r="C24" s="110" t="s">
        <v>2825</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2797</v>
      </c>
      <c r="C25" s="110" t="s">
        <v>2826</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2827</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2828</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2801</v>
      </c>
      <c r="C28" s="110" t="s">
        <v>2829</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2803</v>
      </c>
      <c r="C29" s="110" t="s">
        <v>2830</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2831</v>
      </c>
      <c r="C30" s="110" t="s">
        <v>2832</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2807</v>
      </c>
      <c r="C31" s="110" t="s">
        <v>2833</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2809</v>
      </c>
      <c r="C32" s="110" t="s">
        <v>2834</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2811</v>
      </c>
      <c r="C33" s="110" t="s">
        <v>2835</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2813</v>
      </c>
      <c r="C34" s="110" t="s">
        <v>2836</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2815</v>
      </c>
      <c r="C35" s="110" t="s">
        <v>2837</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2817</v>
      </c>
      <c r="C36" s="110" t="s">
        <v>2838</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2819</v>
      </c>
      <c r="C37" s="110" t="s">
        <v>2839</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2840</v>
      </c>
      <c r="B38" s="128" t="s">
        <v>2841</v>
      </c>
      <c r="C38" s="110" t="s">
        <v>2840</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2842</v>
      </c>
      <c r="B39" s="128" t="s">
        <v>2843</v>
      </c>
      <c r="C39" s="110" t="s">
        <v>2842</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2844</v>
      </c>
      <c r="C40" s="110" t="s">
        <v>2845</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2295</v>
      </c>
      <c r="C41" s="110" t="s">
        <v>2846</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2847</v>
      </c>
      <c r="C42" s="110" t="s">
        <v>2848</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2849</v>
      </c>
      <c r="C43" s="110" t="s">
        <v>2850</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2851</v>
      </c>
      <c r="B44" s="128" t="s">
        <v>2852</v>
      </c>
      <c r="C44" s="110" t="s">
        <v>2851</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2844</v>
      </c>
      <c r="C45" s="110" t="s">
        <v>2853</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2295</v>
      </c>
      <c r="C46" s="110" t="s">
        <v>2854</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2847</v>
      </c>
      <c r="C47" s="110" t="s">
        <v>2855</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2849</v>
      </c>
      <c r="C48" s="201" t="s">
        <v>2856</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abSelected="1" topLeftCell="A40" workbookViewId="0">
      <selection activeCell="D5" sqref="D5"/>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2857</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2858</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2859</v>
      </c>
      <c r="C5" s="221" t="s">
        <v>2860</v>
      </c>
      <c r="D5" s="297">
        <v>1973568.36</v>
      </c>
      <c r="E5" s="38"/>
      <c r="F5" s="38"/>
      <c r="G5" s="38"/>
      <c r="H5" s="38"/>
      <c r="I5" s="38"/>
      <c r="J5" s="38"/>
      <c r="K5" s="38"/>
      <c r="L5" s="38"/>
      <c r="M5" s="38"/>
      <c r="N5" s="38"/>
      <c r="O5" s="38"/>
      <c r="P5" s="38"/>
      <c r="Q5" s="38"/>
      <c r="R5" s="38"/>
      <c r="S5" s="38"/>
      <c r="T5" s="38"/>
      <c r="U5" s="38"/>
    </row>
    <row r="6" spans="1:24" ht="24" x14ac:dyDescent="0.2">
      <c r="A6" s="132"/>
      <c r="B6" s="133" t="s">
        <v>2861</v>
      </c>
      <c r="C6" s="222" t="s">
        <v>2862</v>
      </c>
      <c r="D6" s="41">
        <f>D7+D8+D17+D18</f>
        <v>5378373.8499999996</v>
      </c>
      <c r="E6" s="38"/>
      <c r="F6" s="38"/>
      <c r="G6" s="38"/>
      <c r="H6" s="38"/>
      <c r="I6" s="38"/>
      <c r="J6" s="38"/>
      <c r="K6" s="38"/>
      <c r="L6" s="38"/>
      <c r="M6" s="38"/>
      <c r="N6" s="38"/>
      <c r="O6" s="38"/>
      <c r="P6" s="38"/>
      <c r="Q6" s="38"/>
      <c r="R6" s="38"/>
      <c r="S6" s="38"/>
      <c r="T6" s="38"/>
      <c r="U6" s="38"/>
    </row>
    <row r="7" spans="1:24" ht="12.75" customHeight="1" x14ac:dyDescent="0.2">
      <c r="A7" s="132"/>
      <c r="B7" s="135" t="s">
        <v>2863</v>
      </c>
      <c r="C7" s="222" t="s">
        <v>2864</v>
      </c>
      <c r="D7" s="298"/>
      <c r="E7" s="38"/>
      <c r="F7" s="38"/>
      <c r="G7" s="38"/>
      <c r="H7" s="38"/>
      <c r="I7" s="38"/>
      <c r="J7" s="38"/>
      <c r="K7" s="38"/>
      <c r="L7" s="38"/>
      <c r="M7" s="38"/>
      <c r="N7" s="38"/>
      <c r="O7" s="38"/>
      <c r="P7" s="38"/>
      <c r="Q7" s="38"/>
      <c r="R7" s="38"/>
      <c r="S7" s="38"/>
      <c r="T7" s="38"/>
      <c r="U7" s="38"/>
    </row>
    <row r="8" spans="1:24" ht="12.75" customHeight="1" x14ac:dyDescent="0.2">
      <c r="A8" s="132" t="s">
        <v>2270</v>
      </c>
      <c r="B8" s="133" t="s">
        <v>2865</v>
      </c>
      <c r="C8" s="222" t="s">
        <v>2866</v>
      </c>
      <c r="D8" s="41">
        <f>SUM(D9:D16)</f>
        <v>4484257.8899999997</v>
      </c>
      <c r="E8" s="38"/>
      <c r="F8" s="38"/>
      <c r="G8" s="38"/>
      <c r="H8" s="38"/>
      <c r="I8" s="38"/>
      <c r="J8" s="38"/>
      <c r="K8" s="38"/>
      <c r="L8" s="38"/>
      <c r="M8" s="38"/>
      <c r="N8" s="38"/>
      <c r="O8" s="38"/>
      <c r="P8" s="38"/>
      <c r="Q8" s="38"/>
      <c r="R8" s="38"/>
      <c r="S8" s="38"/>
      <c r="T8" s="38"/>
      <c r="U8" s="38"/>
    </row>
    <row r="9" spans="1:24" ht="12.75" customHeight="1" x14ac:dyDescent="0.2">
      <c r="A9" s="89" t="s">
        <v>2272</v>
      </c>
      <c r="B9" s="88" t="s">
        <v>2273</v>
      </c>
      <c r="C9" s="222" t="s">
        <v>2867</v>
      </c>
      <c r="D9" s="298">
        <v>1831233.43</v>
      </c>
      <c r="E9" s="38"/>
      <c r="F9" s="38"/>
      <c r="G9" s="38"/>
      <c r="H9" s="38"/>
      <c r="I9" s="38"/>
      <c r="J9" s="38"/>
      <c r="K9" s="38"/>
      <c r="L9" s="38"/>
      <c r="M9" s="38"/>
      <c r="N9" s="38"/>
      <c r="O9" s="38"/>
      <c r="P9" s="38"/>
      <c r="Q9" s="38"/>
      <c r="R9" s="38"/>
      <c r="S9" s="38"/>
      <c r="T9" s="38"/>
      <c r="U9" s="38"/>
    </row>
    <row r="10" spans="1:24" ht="12.75" customHeight="1" x14ac:dyDescent="0.2">
      <c r="A10" s="89" t="s">
        <v>2274</v>
      </c>
      <c r="B10" s="88" t="s">
        <v>2275</v>
      </c>
      <c r="C10" s="222" t="s">
        <v>2868</v>
      </c>
      <c r="D10" s="298">
        <v>1797993.17</v>
      </c>
      <c r="E10" s="38"/>
      <c r="F10" s="38"/>
      <c r="G10" s="38"/>
      <c r="H10" s="38"/>
      <c r="I10" s="38"/>
      <c r="J10" s="38"/>
      <c r="K10" s="38"/>
      <c r="L10" s="38"/>
      <c r="M10" s="38"/>
      <c r="N10" s="38"/>
      <c r="O10" s="38"/>
      <c r="P10" s="38"/>
      <c r="Q10" s="38"/>
      <c r="R10" s="38"/>
      <c r="S10" s="38"/>
      <c r="T10" s="38"/>
      <c r="U10" s="38"/>
    </row>
    <row r="11" spans="1:24" ht="12.75" customHeight="1" x14ac:dyDescent="0.2">
      <c r="A11" s="89" t="s">
        <v>2276</v>
      </c>
      <c r="B11" s="88" t="s">
        <v>2869</v>
      </c>
      <c r="C11" s="222" t="s">
        <v>2870</v>
      </c>
      <c r="D11" s="298">
        <v>6297.64</v>
      </c>
      <c r="E11" s="38"/>
      <c r="F11" s="38"/>
      <c r="G11" s="38"/>
      <c r="H11" s="38"/>
      <c r="I11" s="38"/>
      <c r="J11" s="38"/>
      <c r="K11" s="38"/>
      <c r="L11" s="38"/>
      <c r="M11" s="38"/>
      <c r="N11" s="38"/>
      <c r="O11" s="38"/>
      <c r="P11" s="38"/>
      <c r="Q11" s="38"/>
      <c r="R11" s="38"/>
      <c r="S11" s="38"/>
      <c r="T11" s="38"/>
      <c r="U11" s="38"/>
    </row>
    <row r="12" spans="1:24" ht="12.75" customHeight="1" x14ac:dyDescent="0.2">
      <c r="A12" s="89" t="s">
        <v>2284</v>
      </c>
      <c r="B12" s="88" t="s">
        <v>2285</v>
      </c>
      <c r="C12" s="222" t="s">
        <v>2871</v>
      </c>
      <c r="D12" s="298"/>
      <c r="E12" s="38"/>
      <c r="F12" s="38"/>
      <c r="G12" s="38"/>
      <c r="H12" s="38"/>
      <c r="I12" s="38"/>
      <c r="J12" s="38"/>
      <c r="K12" s="38"/>
      <c r="L12" s="38"/>
      <c r="M12" s="38"/>
      <c r="N12" s="38"/>
      <c r="O12" s="38"/>
      <c r="P12" s="38"/>
      <c r="Q12" s="38"/>
      <c r="R12" s="38"/>
      <c r="S12" s="38"/>
      <c r="T12" s="38"/>
      <c r="U12" s="38"/>
    </row>
    <row r="13" spans="1:24" ht="24" x14ac:dyDescent="0.2">
      <c r="A13" s="97" t="s">
        <v>2286</v>
      </c>
      <c r="B13" s="98" t="s">
        <v>2872</v>
      </c>
      <c r="C13" s="223" t="s">
        <v>2873</v>
      </c>
      <c r="D13" s="298">
        <v>5220</v>
      </c>
      <c r="E13" s="38"/>
      <c r="F13" s="38"/>
      <c r="G13" s="38"/>
      <c r="H13" s="38"/>
      <c r="I13" s="38"/>
      <c r="J13" s="38"/>
      <c r="K13" s="38"/>
      <c r="L13" s="38"/>
      <c r="M13" s="38"/>
      <c r="N13" s="38"/>
      <c r="O13" s="38"/>
      <c r="P13" s="38"/>
      <c r="Q13" s="38"/>
      <c r="R13" s="38"/>
      <c r="S13" s="38"/>
      <c r="T13" s="38"/>
      <c r="U13" s="38"/>
      <c r="V13" s="16"/>
    </row>
    <row r="14" spans="1:24" ht="12.75" customHeight="1" x14ac:dyDescent="0.2">
      <c r="A14" s="89" t="s">
        <v>2288</v>
      </c>
      <c r="B14" s="88" t="s">
        <v>2289</v>
      </c>
      <c r="C14" s="222" t="s">
        <v>2874</v>
      </c>
      <c r="D14" s="298">
        <v>843513.65</v>
      </c>
      <c r="E14" s="38"/>
      <c r="F14" s="38"/>
      <c r="G14" s="38"/>
      <c r="H14" s="38"/>
      <c r="I14" s="38"/>
      <c r="J14" s="38"/>
      <c r="K14" s="38"/>
      <c r="L14" s="38"/>
      <c r="M14" s="38"/>
      <c r="N14" s="38"/>
      <c r="O14" s="38"/>
      <c r="P14" s="38"/>
      <c r="Q14" s="38"/>
      <c r="R14" s="38"/>
      <c r="S14" s="38"/>
      <c r="T14" s="38"/>
      <c r="U14" s="38"/>
    </row>
    <row r="15" spans="1:24" ht="12.75" customHeight="1" x14ac:dyDescent="0.2">
      <c r="A15" s="89" t="s">
        <v>2290</v>
      </c>
      <c r="B15" s="88" t="s">
        <v>2291</v>
      </c>
      <c r="C15" s="222" t="s">
        <v>2875</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2292</v>
      </c>
      <c r="B16" s="88" t="s">
        <v>2293</v>
      </c>
      <c r="C16" s="222" t="s">
        <v>2876</v>
      </c>
      <c r="D16" s="298"/>
      <c r="E16" s="38"/>
      <c r="F16" s="38"/>
      <c r="G16" s="38"/>
      <c r="H16" s="38"/>
      <c r="I16" s="38"/>
      <c r="J16" s="38"/>
      <c r="K16" s="38"/>
      <c r="L16" s="38"/>
      <c r="M16" s="38"/>
      <c r="N16" s="38"/>
      <c r="O16" s="38"/>
      <c r="P16" s="38"/>
      <c r="Q16" s="38"/>
      <c r="R16" s="38"/>
      <c r="S16" s="38"/>
      <c r="T16" s="38"/>
      <c r="U16" s="38"/>
    </row>
    <row r="17" spans="1:22" ht="12.75" customHeight="1" x14ac:dyDescent="0.2">
      <c r="A17" s="132" t="s">
        <v>2294</v>
      </c>
      <c r="B17" s="133" t="s">
        <v>2295</v>
      </c>
      <c r="C17" s="222" t="s">
        <v>2877</v>
      </c>
      <c r="D17" s="298">
        <v>894115.96</v>
      </c>
      <c r="E17" s="38"/>
      <c r="F17" s="38"/>
      <c r="G17" s="38"/>
      <c r="H17" s="38"/>
      <c r="I17" s="38"/>
      <c r="J17" s="38"/>
      <c r="K17" s="38"/>
      <c r="L17" s="38"/>
      <c r="M17" s="38"/>
      <c r="N17" s="38"/>
      <c r="O17" s="38"/>
      <c r="P17" s="38"/>
      <c r="Q17" s="38"/>
      <c r="R17" s="38"/>
      <c r="S17" s="38"/>
      <c r="T17" s="38"/>
      <c r="U17" s="38"/>
    </row>
    <row r="18" spans="1:22" ht="36" x14ac:dyDescent="0.2">
      <c r="A18" s="132" t="s">
        <v>2878</v>
      </c>
      <c r="B18" s="133" t="s">
        <v>2879</v>
      </c>
      <c r="C18" s="222" t="s">
        <v>2880</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2881</v>
      </c>
      <c r="C19" s="222" t="s">
        <v>2882</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2883</v>
      </c>
      <c r="B20" s="88" t="s">
        <v>2307</v>
      </c>
      <c r="C20" s="222" t="s">
        <v>2884</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2885</v>
      </c>
      <c r="B21" s="88" t="s">
        <v>2311</v>
      </c>
      <c r="C21" s="222" t="s">
        <v>2886</v>
      </c>
      <c r="D21" s="298"/>
      <c r="E21" s="38"/>
      <c r="F21" s="38"/>
      <c r="G21" s="38"/>
      <c r="H21" s="38"/>
      <c r="I21" s="38"/>
      <c r="J21" s="38"/>
      <c r="K21" s="38"/>
      <c r="L21" s="38"/>
      <c r="M21" s="38"/>
      <c r="N21" s="38"/>
      <c r="O21" s="38"/>
      <c r="P21" s="38"/>
      <c r="Q21" s="38"/>
      <c r="R21" s="38"/>
      <c r="S21" s="38"/>
      <c r="T21" s="38"/>
      <c r="U21" s="38"/>
    </row>
    <row r="22" spans="1:22" ht="24" x14ac:dyDescent="0.2">
      <c r="A22" s="89" t="s">
        <v>2887</v>
      </c>
      <c r="B22" s="88" t="s">
        <v>2888</v>
      </c>
      <c r="C22" s="222" t="s">
        <v>2889</v>
      </c>
      <c r="D22" s="298"/>
      <c r="E22" s="38"/>
      <c r="F22" s="38"/>
      <c r="G22" s="38"/>
      <c r="H22" s="38"/>
      <c r="I22" s="38"/>
      <c r="J22" s="38"/>
      <c r="K22" s="38"/>
      <c r="L22" s="38"/>
      <c r="M22" s="38"/>
      <c r="N22" s="38"/>
      <c r="O22" s="38"/>
      <c r="P22" s="38"/>
      <c r="Q22" s="38"/>
      <c r="R22" s="38"/>
      <c r="S22" s="38"/>
      <c r="T22" s="38"/>
      <c r="U22" s="38"/>
    </row>
    <row r="23" spans="1:22" ht="24" x14ac:dyDescent="0.2">
      <c r="A23" s="89" t="s">
        <v>2890</v>
      </c>
      <c r="B23" s="88" t="s">
        <v>2891</v>
      </c>
      <c r="C23" s="222" t="s">
        <v>2892</v>
      </c>
      <c r="D23" s="298"/>
      <c r="E23" s="38"/>
      <c r="F23" s="38"/>
      <c r="G23" s="38"/>
      <c r="H23" s="38"/>
      <c r="I23" s="38"/>
      <c r="J23" s="38"/>
      <c r="K23" s="38"/>
      <c r="L23" s="38"/>
      <c r="M23" s="38"/>
      <c r="N23" s="38"/>
      <c r="O23" s="38"/>
      <c r="P23" s="38"/>
      <c r="Q23" s="38"/>
      <c r="R23" s="38"/>
      <c r="S23" s="38"/>
      <c r="T23" s="38"/>
      <c r="U23" s="38"/>
    </row>
    <row r="24" spans="1:22" ht="24" x14ac:dyDescent="0.2">
      <c r="A24" s="89"/>
      <c r="B24" s="133" t="s">
        <v>2893</v>
      </c>
      <c r="C24" s="222" t="s">
        <v>2894</v>
      </c>
      <c r="D24" s="41">
        <f>D25+D26+D35+D36</f>
        <v>6457131.7499999991</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2863</v>
      </c>
      <c r="C25" s="222" t="s">
        <v>2895</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2270</v>
      </c>
      <c r="B26" s="133" t="s">
        <v>2896</v>
      </c>
      <c r="C26" s="222" t="s">
        <v>2897</v>
      </c>
      <c r="D26" s="41">
        <f>SUM(D27:D34)</f>
        <v>5097013.8399999989</v>
      </c>
      <c r="E26" s="38"/>
      <c r="F26" s="38"/>
      <c r="G26" s="38"/>
      <c r="H26" s="38"/>
      <c r="I26" s="38"/>
      <c r="J26" s="38"/>
      <c r="K26" s="38"/>
      <c r="L26" s="38"/>
      <c r="M26" s="38"/>
      <c r="N26" s="38"/>
      <c r="O26" s="38"/>
      <c r="P26" s="38"/>
      <c r="Q26" s="38"/>
      <c r="R26" s="38"/>
      <c r="S26" s="38"/>
      <c r="T26" s="38"/>
      <c r="U26" s="38"/>
    </row>
    <row r="27" spans="1:22" ht="12.75" customHeight="1" x14ac:dyDescent="0.2">
      <c r="A27" s="89" t="s">
        <v>2272</v>
      </c>
      <c r="B27" s="88" t="s">
        <v>2273</v>
      </c>
      <c r="C27" s="222" t="s">
        <v>2898</v>
      </c>
      <c r="D27" s="298">
        <v>2173200.4300000002</v>
      </c>
      <c r="E27" s="38"/>
      <c r="F27" s="38"/>
      <c r="G27" s="38"/>
      <c r="H27" s="38"/>
      <c r="I27" s="38"/>
      <c r="J27" s="38"/>
      <c r="K27" s="38"/>
      <c r="L27" s="38"/>
      <c r="M27" s="38"/>
      <c r="N27" s="38"/>
      <c r="O27" s="38"/>
      <c r="P27" s="38"/>
      <c r="Q27" s="38"/>
      <c r="R27" s="38"/>
      <c r="S27" s="38"/>
      <c r="T27" s="38"/>
      <c r="U27" s="38"/>
    </row>
    <row r="28" spans="1:22" ht="12.75" customHeight="1" x14ac:dyDescent="0.2">
      <c r="A28" s="89" t="s">
        <v>2274</v>
      </c>
      <c r="B28" s="88" t="s">
        <v>2275</v>
      </c>
      <c r="C28" s="222" t="s">
        <v>2899</v>
      </c>
      <c r="D28" s="298">
        <v>2138271.2599999998</v>
      </c>
      <c r="E28" s="38"/>
      <c r="F28" s="38"/>
      <c r="G28" s="38"/>
      <c r="H28" s="38"/>
      <c r="I28" s="38"/>
      <c r="J28" s="38"/>
      <c r="K28" s="38"/>
      <c r="L28" s="38"/>
      <c r="M28" s="38"/>
      <c r="N28" s="38"/>
      <c r="O28" s="38"/>
      <c r="P28" s="38"/>
      <c r="Q28" s="38"/>
      <c r="R28" s="38"/>
      <c r="S28" s="38"/>
      <c r="T28" s="38"/>
      <c r="U28" s="38"/>
    </row>
    <row r="29" spans="1:22" ht="12.75" customHeight="1" x14ac:dyDescent="0.2">
      <c r="A29" s="89" t="s">
        <v>2276</v>
      </c>
      <c r="B29" s="88" t="s">
        <v>2869</v>
      </c>
      <c r="C29" s="222" t="s">
        <v>2900</v>
      </c>
      <c r="D29" s="298">
        <v>12013.72</v>
      </c>
      <c r="E29" s="38"/>
      <c r="F29" s="38"/>
      <c r="G29" s="38"/>
      <c r="H29" s="38"/>
      <c r="I29" s="38"/>
      <c r="J29" s="38"/>
      <c r="K29" s="38"/>
      <c r="L29" s="38"/>
      <c r="M29" s="38"/>
      <c r="N29" s="38"/>
      <c r="O29" s="38"/>
      <c r="P29" s="38"/>
      <c r="Q29" s="38"/>
      <c r="R29" s="38"/>
      <c r="S29" s="38"/>
      <c r="T29" s="38"/>
      <c r="U29" s="38"/>
    </row>
    <row r="30" spans="1:22" ht="12.75" customHeight="1" x14ac:dyDescent="0.2">
      <c r="A30" s="89" t="s">
        <v>2284</v>
      </c>
      <c r="B30" s="88" t="s">
        <v>2285</v>
      </c>
      <c r="C30" s="222" t="s">
        <v>2901</v>
      </c>
      <c r="D30" s="298"/>
      <c r="E30" s="38"/>
      <c r="F30" s="38"/>
      <c r="G30" s="38"/>
      <c r="H30" s="38"/>
      <c r="I30" s="38"/>
      <c r="J30" s="38"/>
      <c r="K30" s="38"/>
      <c r="L30" s="38"/>
      <c r="M30" s="38"/>
      <c r="N30" s="38"/>
      <c r="O30" s="38"/>
      <c r="P30" s="38"/>
      <c r="Q30" s="38"/>
      <c r="R30" s="38"/>
      <c r="S30" s="38"/>
      <c r="T30" s="38"/>
      <c r="U30" s="38"/>
    </row>
    <row r="31" spans="1:22" ht="24" x14ac:dyDescent="0.2">
      <c r="A31" s="97" t="s">
        <v>2286</v>
      </c>
      <c r="B31" s="98" t="s">
        <v>2872</v>
      </c>
      <c r="C31" s="223" t="s">
        <v>2902</v>
      </c>
      <c r="D31" s="298">
        <v>5220</v>
      </c>
      <c r="E31" s="38"/>
      <c r="F31" s="38"/>
      <c r="G31" s="38"/>
      <c r="H31" s="38"/>
      <c r="I31" s="38"/>
      <c r="J31" s="38"/>
      <c r="K31" s="38"/>
      <c r="L31" s="38"/>
      <c r="M31" s="38"/>
      <c r="N31" s="38"/>
      <c r="O31" s="38"/>
      <c r="P31" s="38"/>
      <c r="Q31" s="38"/>
      <c r="R31" s="38"/>
      <c r="S31" s="38"/>
      <c r="T31" s="38"/>
      <c r="U31" s="38"/>
      <c r="V31" s="16"/>
    </row>
    <row r="32" spans="1:22" ht="12.75" customHeight="1" x14ac:dyDescent="0.2">
      <c r="A32" s="89" t="s">
        <v>2288</v>
      </c>
      <c r="B32" s="88" t="s">
        <v>2289</v>
      </c>
      <c r="C32" s="222" t="s">
        <v>2903</v>
      </c>
      <c r="D32" s="298">
        <v>768308.43</v>
      </c>
      <c r="E32" s="38"/>
      <c r="F32" s="38"/>
      <c r="G32" s="38"/>
      <c r="H32" s="38"/>
      <c r="I32" s="38"/>
      <c r="J32" s="38"/>
      <c r="K32" s="38"/>
      <c r="L32" s="38"/>
      <c r="M32" s="38"/>
      <c r="N32" s="38"/>
      <c r="O32" s="38"/>
      <c r="P32" s="38"/>
      <c r="Q32" s="38"/>
      <c r="R32" s="38"/>
      <c r="S32" s="38"/>
      <c r="T32" s="38"/>
      <c r="U32" s="38"/>
    </row>
    <row r="33" spans="1:21" ht="12.75" customHeight="1" x14ac:dyDescent="0.2">
      <c r="A33" s="89" t="s">
        <v>2290</v>
      </c>
      <c r="B33" s="88" t="s">
        <v>2291</v>
      </c>
      <c r="C33" s="222" t="s">
        <v>2904</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2292</v>
      </c>
      <c r="B34" s="88" t="s">
        <v>2293</v>
      </c>
      <c r="C34" s="222" t="s">
        <v>2905</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2294</v>
      </c>
      <c r="B35" s="133" t="s">
        <v>2295</v>
      </c>
      <c r="C35" s="222" t="s">
        <v>2906</v>
      </c>
      <c r="D35" s="298">
        <v>1360117.91</v>
      </c>
      <c r="E35" s="38"/>
      <c r="F35" s="38"/>
      <c r="G35" s="38"/>
      <c r="H35" s="38"/>
      <c r="I35" s="38"/>
      <c r="J35" s="38"/>
      <c r="K35" s="38"/>
      <c r="L35" s="38"/>
      <c r="M35" s="38"/>
      <c r="N35" s="38"/>
      <c r="O35" s="38"/>
      <c r="P35" s="38"/>
      <c r="Q35" s="38"/>
      <c r="R35" s="38"/>
      <c r="S35" s="38"/>
      <c r="T35" s="38"/>
      <c r="U35" s="38"/>
    </row>
    <row r="36" spans="1:21" ht="36" x14ac:dyDescent="0.2">
      <c r="A36" s="132" t="s">
        <v>2878</v>
      </c>
      <c r="B36" s="133" t="s">
        <v>2907</v>
      </c>
      <c r="C36" s="222" t="s">
        <v>2908</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2881</v>
      </c>
      <c r="C37" s="222" t="s">
        <v>2909</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2883</v>
      </c>
      <c r="B38" s="88" t="s">
        <v>2307</v>
      </c>
      <c r="C38" s="222" t="s">
        <v>2910</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2885</v>
      </c>
      <c r="B39" s="88" t="s">
        <v>2311</v>
      </c>
      <c r="C39" s="222" t="s">
        <v>2911</v>
      </c>
      <c r="D39" s="298"/>
      <c r="E39" s="38"/>
      <c r="F39" s="38"/>
      <c r="G39" s="38"/>
      <c r="H39" s="38"/>
      <c r="I39" s="38"/>
      <c r="J39" s="38"/>
      <c r="K39" s="38"/>
      <c r="L39" s="38"/>
      <c r="M39" s="38"/>
      <c r="N39" s="38"/>
      <c r="O39" s="38"/>
      <c r="P39" s="38"/>
      <c r="Q39" s="38"/>
      <c r="R39" s="38"/>
      <c r="S39" s="38"/>
      <c r="T39" s="38"/>
      <c r="U39" s="38"/>
    </row>
    <row r="40" spans="1:21" ht="24" x14ac:dyDescent="0.2">
      <c r="A40" s="89" t="s">
        <v>2912</v>
      </c>
      <c r="B40" s="88" t="s">
        <v>2888</v>
      </c>
      <c r="C40" s="222" t="s">
        <v>2913</v>
      </c>
      <c r="D40" s="298"/>
      <c r="E40" s="38"/>
      <c r="F40" s="38"/>
      <c r="G40" s="38"/>
      <c r="H40" s="38"/>
      <c r="I40" s="38"/>
      <c r="J40" s="38"/>
      <c r="K40" s="38"/>
      <c r="L40" s="38"/>
      <c r="M40" s="38"/>
      <c r="N40" s="38"/>
      <c r="O40" s="38"/>
      <c r="P40" s="38"/>
      <c r="Q40" s="38"/>
      <c r="R40" s="38"/>
      <c r="S40" s="38"/>
      <c r="T40" s="38"/>
      <c r="U40" s="38"/>
    </row>
    <row r="41" spans="1:21" ht="24" x14ac:dyDescent="0.2">
      <c r="A41" s="89" t="s">
        <v>2890</v>
      </c>
      <c r="B41" s="88" t="s">
        <v>2891</v>
      </c>
      <c r="C41" s="222" t="s">
        <v>2914</v>
      </c>
      <c r="D41" s="298"/>
      <c r="E41" s="38"/>
      <c r="F41" s="38"/>
      <c r="G41" s="38"/>
      <c r="H41" s="38"/>
      <c r="I41" s="38"/>
      <c r="J41" s="38"/>
      <c r="K41" s="38"/>
      <c r="L41" s="38"/>
      <c r="M41" s="38"/>
      <c r="N41" s="38"/>
      <c r="O41" s="38"/>
      <c r="P41" s="38"/>
      <c r="Q41" s="38"/>
      <c r="R41" s="38"/>
      <c r="S41" s="38"/>
      <c r="T41" s="38"/>
      <c r="U41" s="38"/>
    </row>
    <row r="42" spans="1:21" ht="24" x14ac:dyDescent="0.2">
      <c r="A42" s="89"/>
      <c r="B42" s="133" t="s">
        <v>2915</v>
      </c>
      <c r="C42" s="222" t="s">
        <v>2916</v>
      </c>
      <c r="D42" s="41">
        <f>D5+D6-D24</f>
        <v>894810.46000000089</v>
      </c>
      <c r="E42" s="38"/>
      <c r="F42" s="38"/>
      <c r="G42" s="38"/>
      <c r="H42" s="38"/>
      <c r="I42" s="38"/>
      <c r="J42" s="38"/>
      <c r="K42" s="38"/>
      <c r="L42" s="38"/>
      <c r="M42" s="38"/>
      <c r="N42" s="38"/>
      <c r="O42" s="38"/>
      <c r="P42" s="38"/>
      <c r="Q42" s="38"/>
      <c r="R42" s="38"/>
      <c r="S42" s="38"/>
      <c r="T42" s="38"/>
      <c r="U42" s="38"/>
    </row>
    <row r="43" spans="1:21" ht="24" x14ac:dyDescent="0.2">
      <c r="A43" s="132"/>
      <c r="B43" s="133" t="s">
        <v>2917</v>
      </c>
      <c r="C43" s="222" t="s">
        <v>2918</v>
      </c>
      <c r="D43" s="41">
        <f>D44+D49+D90+D95</f>
        <v>821538.02</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2919</v>
      </c>
      <c r="C44" s="222"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2921</v>
      </c>
      <c r="C45" s="222" t="s">
        <v>2922</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2923</v>
      </c>
      <c r="C46" s="222" t="s">
        <v>2924</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2925</v>
      </c>
      <c r="C47" s="222" t="s">
        <v>2926</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2927</v>
      </c>
      <c r="C48" s="222" t="s">
        <v>2928</v>
      </c>
      <c r="D48" s="298"/>
      <c r="E48" s="38"/>
      <c r="F48" s="38"/>
      <c r="G48" s="38"/>
      <c r="H48" s="38"/>
      <c r="I48" s="38"/>
      <c r="J48" s="38"/>
      <c r="K48" s="38"/>
      <c r="L48" s="38"/>
      <c r="M48" s="38"/>
      <c r="N48" s="38"/>
      <c r="O48" s="38"/>
      <c r="P48" s="38"/>
      <c r="Q48" s="38"/>
      <c r="R48" s="38"/>
      <c r="S48" s="38"/>
      <c r="T48" s="38"/>
      <c r="U48" s="38"/>
    </row>
    <row r="49" spans="1:21" ht="24" x14ac:dyDescent="0.2">
      <c r="A49" s="132" t="s">
        <v>2270</v>
      </c>
      <c r="B49" s="202" t="s">
        <v>2929</v>
      </c>
      <c r="C49" s="222" t="s">
        <v>2930</v>
      </c>
      <c r="D49" s="41">
        <f>D50+D55+D60+D65+D70+D75+D80+D85</f>
        <v>595374.39</v>
      </c>
      <c r="E49" s="38"/>
      <c r="F49" s="38"/>
      <c r="G49" s="38"/>
      <c r="H49" s="38"/>
      <c r="I49" s="38"/>
      <c r="J49" s="38"/>
      <c r="K49" s="38"/>
      <c r="L49" s="38"/>
      <c r="M49" s="38"/>
      <c r="N49" s="38"/>
      <c r="O49" s="38"/>
      <c r="P49" s="38"/>
      <c r="Q49" s="38"/>
      <c r="R49" s="38"/>
      <c r="S49" s="38"/>
      <c r="T49" s="38"/>
      <c r="U49" s="38"/>
    </row>
    <row r="50" spans="1:21" ht="12.75" customHeight="1" x14ac:dyDescent="0.2">
      <c r="A50" s="132" t="s">
        <v>2272</v>
      </c>
      <c r="B50" s="133" t="s">
        <v>2931</v>
      </c>
      <c r="C50" s="222" t="s">
        <v>2932</v>
      </c>
      <c r="D50" s="41">
        <f>SUM(D51:D54)</f>
        <v>15332.17</v>
      </c>
      <c r="E50" s="38"/>
      <c r="F50" s="38"/>
      <c r="G50" s="38"/>
      <c r="H50" s="38"/>
      <c r="I50" s="38"/>
      <c r="J50" s="38"/>
      <c r="K50" s="38"/>
      <c r="L50" s="38"/>
      <c r="M50" s="38"/>
      <c r="N50" s="38"/>
      <c r="O50" s="38"/>
      <c r="P50" s="38"/>
      <c r="Q50" s="38"/>
      <c r="R50" s="38"/>
      <c r="S50" s="38"/>
      <c r="T50" s="38"/>
      <c r="U50" s="38"/>
    </row>
    <row r="51" spans="1:21" ht="12.75" customHeight="1" x14ac:dyDescent="0.2">
      <c r="A51" s="89"/>
      <c r="B51" s="88" t="s">
        <v>2921</v>
      </c>
      <c r="C51" s="222" t="s">
        <v>2933</v>
      </c>
      <c r="D51" s="298">
        <v>15332.17</v>
      </c>
      <c r="E51" s="38"/>
      <c r="F51" s="38"/>
      <c r="G51" s="38"/>
      <c r="H51" s="38"/>
      <c r="I51" s="38"/>
      <c r="J51" s="38"/>
      <c r="K51" s="38"/>
      <c r="L51" s="38"/>
      <c r="M51" s="38"/>
      <c r="N51" s="38"/>
      <c r="O51" s="38"/>
      <c r="P51" s="38"/>
      <c r="Q51" s="38"/>
      <c r="R51" s="38"/>
      <c r="S51" s="38"/>
      <c r="T51" s="38"/>
      <c r="U51" s="38"/>
    </row>
    <row r="52" spans="1:21" ht="12.75" customHeight="1" x14ac:dyDescent="0.2">
      <c r="A52" s="89"/>
      <c r="B52" s="88" t="s">
        <v>2923</v>
      </c>
      <c r="C52" s="222" t="s">
        <v>2934</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2925</v>
      </c>
      <c r="C53" s="222" t="s">
        <v>2935</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2927</v>
      </c>
      <c r="C54" s="222" t="s">
        <v>2936</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2274</v>
      </c>
      <c r="B55" s="133" t="s">
        <v>2937</v>
      </c>
      <c r="C55" s="222" t="s">
        <v>2938</v>
      </c>
      <c r="D55" s="41">
        <f>SUM(D56:D59)</f>
        <v>475797.91000000003</v>
      </c>
      <c r="E55" s="38"/>
      <c r="F55" s="38"/>
      <c r="G55" s="38"/>
      <c r="H55" s="38"/>
      <c r="I55" s="38"/>
      <c r="J55" s="38"/>
      <c r="K55" s="38"/>
      <c r="L55" s="38"/>
      <c r="M55" s="38"/>
      <c r="N55" s="38"/>
      <c r="O55" s="38"/>
      <c r="P55" s="38"/>
      <c r="Q55" s="38"/>
      <c r="R55" s="38"/>
      <c r="S55" s="38"/>
      <c r="T55" s="38"/>
      <c r="U55" s="38"/>
    </row>
    <row r="56" spans="1:21" ht="12.75" customHeight="1" x14ac:dyDescent="0.2">
      <c r="A56" s="89"/>
      <c r="B56" s="88" t="s">
        <v>2921</v>
      </c>
      <c r="C56" s="222" t="s">
        <v>2939</v>
      </c>
      <c r="D56" s="298">
        <v>11263.34</v>
      </c>
      <c r="E56" s="38"/>
      <c r="F56" s="38"/>
      <c r="G56" s="38"/>
      <c r="H56" s="38"/>
      <c r="I56" s="38"/>
      <c r="J56" s="38"/>
      <c r="K56" s="38"/>
      <c r="L56" s="38"/>
      <c r="M56" s="38"/>
      <c r="N56" s="38"/>
      <c r="O56" s="38"/>
      <c r="P56" s="38"/>
      <c r="Q56" s="38"/>
      <c r="R56" s="38"/>
      <c r="S56" s="38"/>
      <c r="T56" s="38"/>
      <c r="U56" s="38"/>
    </row>
    <row r="57" spans="1:21" ht="12.75" customHeight="1" x14ac:dyDescent="0.2">
      <c r="A57" s="89"/>
      <c r="B57" s="88" t="s">
        <v>2923</v>
      </c>
      <c r="C57" s="222" t="s">
        <v>2940</v>
      </c>
      <c r="D57" s="298">
        <v>47500</v>
      </c>
      <c r="E57" s="38"/>
      <c r="F57" s="38"/>
      <c r="G57" s="38"/>
      <c r="H57" s="38"/>
      <c r="I57" s="38"/>
      <c r="J57" s="38"/>
      <c r="K57" s="38"/>
      <c r="L57" s="38"/>
      <c r="M57" s="38"/>
      <c r="N57" s="38"/>
      <c r="O57" s="38"/>
      <c r="P57" s="38"/>
      <c r="Q57" s="38"/>
      <c r="R57" s="38"/>
      <c r="S57" s="38"/>
      <c r="T57" s="38"/>
      <c r="U57" s="38"/>
    </row>
    <row r="58" spans="1:21" ht="12.75" customHeight="1" x14ac:dyDescent="0.2">
      <c r="A58" s="89"/>
      <c r="B58" s="88" t="s">
        <v>2925</v>
      </c>
      <c r="C58" s="222" t="s">
        <v>2941</v>
      </c>
      <c r="D58" s="298">
        <v>164986.87</v>
      </c>
      <c r="E58" s="38"/>
      <c r="F58" s="38"/>
      <c r="G58" s="38"/>
      <c r="H58" s="38"/>
      <c r="I58" s="38"/>
      <c r="J58" s="38"/>
      <c r="K58" s="38"/>
      <c r="L58" s="38"/>
      <c r="M58" s="38"/>
      <c r="N58" s="38"/>
      <c r="O58" s="38"/>
      <c r="P58" s="38"/>
      <c r="Q58" s="38"/>
      <c r="R58" s="38"/>
      <c r="S58" s="38"/>
      <c r="T58" s="38"/>
      <c r="U58" s="38"/>
    </row>
    <row r="59" spans="1:21" ht="12.75" customHeight="1" x14ac:dyDescent="0.2">
      <c r="A59" s="89"/>
      <c r="B59" s="88" t="s">
        <v>2927</v>
      </c>
      <c r="C59" s="222" t="s">
        <v>2942</v>
      </c>
      <c r="D59" s="298">
        <v>252047.7</v>
      </c>
      <c r="E59" s="38"/>
      <c r="F59" s="38"/>
      <c r="G59" s="38"/>
      <c r="H59" s="38"/>
      <c r="I59" s="38"/>
      <c r="J59" s="38"/>
      <c r="K59" s="38"/>
      <c r="L59" s="38"/>
      <c r="M59" s="38"/>
      <c r="N59" s="38"/>
      <c r="O59" s="38"/>
      <c r="P59" s="38"/>
      <c r="Q59" s="38"/>
      <c r="R59" s="38"/>
      <c r="S59" s="38"/>
      <c r="T59" s="38"/>
      <c r="U59" s="38"/>
    </row>
    <row r="60" spans="1:21" ht="12.75" customHeight="1" x14ac:dyDescent="0.2">
      <c r="A60" s="132" t="s">
        <v>2276</v>
      </c>
      <c r="B60" s="133" t="s">
        <v>2943</v>
      </c>
      <c r="C60" s="222" t="s">
        <v>2944</v>
      </c>
      <c r="D60" s="41">
        <f>SUM(D61:D64)</f>
        <v>1012.56</v>
      </c>
      <c r="E60" s="38"/>
      <c r="F60" s="38"/>
      <c r="G60" s="38"/>
      <c r="H60" s="38"/>
      <c r="I60" s="38"/>
      <c r="J60" s="38"/>
      <c r="K60" s="38"/>
      <c r="L60" s="38"/>
      <c r="M60" s="38"/>
      <c r="N60" s="38"/>
      <c r="O60" s="38"/>
      <c r="P60" s="38"/>
      <c r="Q60" s="38"/>
      <c r="R60" s="38"/>
      <c r="S60" s="38"/>
      <c r="T60" s="38"/>
      <c r="U60" s="38"/>
    </row>
    <row r="61" spans="1:21" ht="12.75" customHeight="1" x14ac:dyDescent="0.2">
      <c r="A61" s="89"/>
      <c r="B61" s="88" t="s">
        <v>2921</v>
      </c>
      <c r="C61" s="222" t="s">
        <v>2945</v>
      </c>
      <c r="D61" s="298">
        <v>12.5</v>
      </c>
      <c r="E61" s="38"/>
      <c r="F61" s="38"/>
      <c r="G61" s="38"/>
      <c r="H61" s="38"/>
      <c r="I61" s="38"/>
      <c r="J61" s="38"/>
      <c r="K61" s="38"/>
      <c r="L61" s="38"/>
      <c r="M61" s="38"/>
      <c r="N61" s="38"/>
      <c r="O61" s="38"/>
      <c r="P61" s="38"/>
      <c r="Q61" s="38"/>
      <c r="R61" s="38"/>
      <c r="S61" s="38"/>
      <c r="T61" s="38"/>
      <c r="U61" s="38"/>
    </row>
    <row r="62" spans="1:21" ht="12.75" customHeight="1" x14ac:dyDescent="0.2">
      <c r="A62" s="89"/>
      <c r="B62" s="88" t="s">
        <v>2923</v>
      </c>
      <c r="C62" s="222" t="s">
        <v>2946</v>
      </c>
      <c r="D62" s="298">
        <v>1000.06</v>
      </c>
      <c r="E62" s="38"/>
      <c r="F62" s="38"/>
      <c r="G62" s="38"/>
      <c r="H62" s="38"/>
      <c r="I62" s="38"/>
      <c r="J62" s="38"/>
      <c r="K62" s="38"/>
      <c r="L62" s="38"/>
      <c r="M62" s="38"/>
      <c r="N62" s="38"/>
      <c r="O62" s="38"/>
      <c r="P62" s="38"/>
      <c r="Q62" s="38"/>
      <c r="R62" s="38"/>
      <c r="S62" s="38"/>
      <c r="T62" s="38"/>
      <c r="U62" s="38"/>
    </row>
    <row r="63" spans="1:21" ht="12.75" customHeight="1" x14ac:dyDescent="0.2">
      <c r="A63" s="132"/>
      <c r="B63" s="88" t="s">
        <v>2925</v>
      </c>
      <c r="C63" s="222" t="s">
        <v>2947</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2927</v>
      </c>
      <c r="C64" s="222" t="s">
        <v>2948</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2284</v>
      </c>
      <c r="B65" s="133" t="s">
        <v>2949</v>
      </c>
      <c r="C65" s="222"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2921</v>
      </c>
      <c r="C66" s="222" t="s">
        <v>2951</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2923</v>
      </c>
      <c r="C67" s="222" t="s">
        <v>2952</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2925</v>
      </c>
      <c r="C68" s="222" t="s">
        <v>2953</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2927</v>
      </c>
      <c r="C69" s="222" t="s">
        <v>2954</v>
      </c>
      <c r="D69" s="298"/>
      <c r="E69" s="38"/>
      <c r="F69" s="38"/>
      <c r="G69" s="38"/>
      <c r="H69" s="38"/>
      <c r="I69" s="38"/>
      <c r="J69" s="38"/>
      <c r="K69" s="38"/>
      <c r="L69" s="38"/>
      <c r="M69" s="38"/>
      <c r="N69" s="38"/>
      <c r="O69" s="38"/>
      <c r="P69" s="38"/>
      <c r="Q69" s="38"/>
      <c r="R69" s="38"/>
      <c r="S69" s="38"/>
      <c r="T69" s="38"/>
      <c r="U69" s="38"/>
    </row>
    <row r="70" spans="1:22" ht="24" x14ac:dyDescent="0.2">
      <c r="A70" s="134" t="s">
        <v>2286</v>
      </c>
      <c r="B70" s="135" t="s">
        <v>2955</v>
      </c>
      <c r="C70" s="223" t="s">
        <v>2956</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2921</v>
      </c>
      <c r="C71" s="223" t="s">
        <v>2957</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2923</v>
      </c>
      <c r="C72" s="223" t="s">
        <v>2958</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2925</v>
      </c>
      <c r="C73" s="223" t="s">
        <v>2959</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2927</v>
      </c>
      <c r="C74" s="223" t="s">
        <v>2960</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2288</v>
      </c>
      <c r="B75" s="133" t="s">
        <v>2961</v>
      </c>
      <c r="C75" s="222" t="s">
        <v>2962</v>
      </c>
      <c r="D75" s="41">
        <f>SUM(D76:D79)</f>
        <v>103231.75</v>
      </c>
      <c r="E75" s="38"/>
      <c r="F75" s="38"/>
      <c r="G75" s="38"/>
      <c r="H75" s="38"/>
      <c r="I75" s="38"/>
      <c r="J75" s="38"/>
      <c r="K75" s="38"/>
      <c r="L75" s="38"/>
      <c r="M75" s="38"/>
      <c r="N75" s="38"/>
      <c r="O75" s="38"/>
      <c r="P75" s="38"/>
      <c r="Q75" s="38"/>
      <c r="R75" s="38"/>
      <c r="S75" s="38"/>
      <c r="T75" s="38"/>
      <c r="U75" s="38"/>
    </row>
    <row r="76" spans="1:22" ht="12.75" customHeight="1" x14ac:dyDescent="0.2">
      <c r="A76" s="89"/>
      <c r="B76" s="88" t="s">
        <v>2921</v>
      </c>
      <c r="C76" s="222" t="s">
        <v>2963</v>
      </c>
      <c r="D76" s="298">
        <v>50479.5</v>
      </c>
      <c r="E76" s="38"/>
      <c r="F76" s="38"/>
      <c r="G76" s="38"/>
      <c r="H76" s="38"/>
      <c r="I76" s="38"/>
      <c r="J76" s="38"/>
      <c r="K76" s="38"/>
      <c r="L76" s="38"/>
      <c r="M76" s="38"/>
      <c r="N76" s="38"/>
      <c r="O76" s="38"/>
      <c r="P76" s="38"/>
      <c r="Q76" s="38"/>
      <c r="R76" s="38"/>
      <c r="S76" s="38"/>
      <c r="T76" s="38"/>
      <c r="U76" s="38"/>
    </row>
    <row r="77" spans="1:22" ht="12.75" customHeight="1" x14ac:dyDescent="0.2">
      <c r="A77" s="89"/>
      <c r="B77" s="88" t="s">
        <v>2923</v>
      </c>
      <c r="C77" s="222" t="s">
        <v>2964</v>
      </c>
      <c r="D77" s="298">
        <v>52752.25</v>
      </c>
      <c r="E77" s="38"/>
      <c r="F77" s="38"/>
      <c r="G77" s="38"/>
      <c r="H77" s="38"/>
      <c r="I77" s="38"/>
      <c r="J77" s="38"/>
      <c r="K77" s="38"/>
      <c r="L77" s="38"/>
      <c r="M77" s="38"/>
      <c r="N77" s="38"/>
      <c r="O77" s="38"/>
      <c r="P77" s="38"/>
      <c r="Q77" s="38"/>
      <c r="R77" s="38"/>
      <c r="S77" s="38"/>
      <c r="T77" s="38"/>
      <c r="U77" s="38"/>
    </row>
    <row r="78" spans="1:22" ht="12.75" customHeight="1" x14ac:dyDescent="0.2">
      <c r="A78" s="89"/>
      <c r="B78" s="88" t="s">
        <v>2925</v>
      </c>
      <c r="C78" s="222" t="s">
        <v>2965</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2927</v>
      </c>
      <c r="C79" s="222" t="s">
        <v>2966</v>
      </c>
      <c r="D79" s="298"/>
      <c r="E79" s="38"/>
      <c r="F79" s="38"/>
      <c r="G79" s="38"/>
      <c r="H79" s="38"/>
      <c r="I79" s="38"/>
      <c r="J79" s="38"/>
      <c r="K79" s="38"/>
      <c r="L79" s="38"/>
      <c r="M79" s="38"/>
      <c r="N79" s="38"/>
      <c r="O79" s="38"/>
      <c r="P79" s="38"/>
      <c r="Q79" s="38"/>
      <c r="R79" s="38"/>
      <c r="S79" s="38"/>
      <c r="T79" s="38"/>
      <c r="U79" s="38"/>
    </row>
    <row r="80" spans="1:22" ht="24" x14ac:dyDescent="0.2">
      <c r="A80" s="132" t="s">
        <v>2290</v>
      </c>
      <c r="B80" s="242" t="s">
        <v>2967</v>
      </c>
      <c r="C80" s="222"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2921</v>
      </c>
      <c r="C81" s="222" t="s">
        <v>2969</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2923</v>
      </c>
      <c r="C82" s="222" t="s">
        <v>2970</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2925</v>
      </c>
      <c r="C83" s="222" t="s">
        <v>2971</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2927</v>
      </c>
      <c r="C84" s="222" t="s">
        <v>2972</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2292</v>
      </c>
      <c r="B85" s="242" t="s">
        <v>2973</v>
      </c>
      <c r="C85" s="222"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2921</v>
      </c>
      <c r="C86" s="222" t="s">
        <v>2975</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2923</v>
      </c>
      <c r="C87" s="222" t="s">
        <v>2976</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2925</v>
      </c>
      <c r="C88" s="222" t="s">
        <v>2977</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2927</v>
      </c>
      <c r="C89" s="222" t="s">
        <v>2978</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2294</v>
      </c>
      <c r="B90" s="133" t="s">
        <v>2979</v>
      </c>
      <c r="C90" s="222" t="s">
        <v>2980</v>
      </c>
      <c r="D90" s="41">
        <f>SUM(D91:D94)</f>
        <v>226163.63</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2921</v>
      </c>
      <c r="C91" s="222" t="s">
        <v>2981</v>
      </c>
      <c r="D91" s="298">
        <v>2196.5</v>
      </c>
      <c r="E91" s="38"/>
      <c r="F91" s="38"/>
      <c r="G91" s="38"/>
      <c r="H91" s="38"/>
      <c r="I91" s="38"/>
      <c r="J91" s="38"/>
      <c r="K91" s="38"/>
      <c r="L91" s="38"/>
      <c r="M91" s="38"/>
      <c r="N91" s="38"/>
      <c r="O91" s="38"/>
      <c r="P91" s="38"/>
      <c r="Q91" s="38"/>
      <c r="R91" s="38"/>
      <c r="S91" s="38"/>
      <c r="T91" s="38"/>
      <c r="U91" s="38"/>
    </row>
    <row r="92" spans="1:21" ht="12.75" customHeight="1" x14ac:dyDescent="0.2">
      <c r="A92" s="132"/>
      <c r="B92" s="88" t="s">
        <v>2923</v>
      </c>
      <c r="C92" s="222" t="s">
        <v>2982</v>
      </c>
      <c r="D92" s="298">
        <v>210767.13</v>
      </c>
      <c r="E92" s="38"/>
      <c r="F92" s="38"/>
      <c r="G92" s="38"/>
      <c r="H92" s="38"/>
      <c r="I92" s="38"/>
      <c r="J92" s="38"/>
      <c r="K92" s="38"/>
      <c r="L92" s="38"/>
      <c r="M92" s="38"/>
      <c r="N92" s="38"/>
      <c r="O92" s="38"/>
      <c r="P92" s="38"/>
      <c r="Q92" s="38"/>
      <c r="R92" s="38"/>
      <c r="S92" s="38"/>
      <c r="T92" s="38"/>
      <c r="U92" s="38"/>
    </row>
    <row r="93" spans="1:21" ht="12.75" customHeight="1" x14ac:dyDescent="0.2">
      <c r="A93" s="89"/>
      <c r="B93" s="88" t="s">
        <v>2925</v>
      </c>
      <c r="C93" s="222" t="s">
        <v>2983</v>
      </c>
      <c r="D93" s="298">
        <v>13200</v>
      </c>
      <c r="E93" s="38"/>
      <c r="F93" s="38"/>
      <c r="G93" s="38"/>
      <c r="H93" s="38"/>
      <c r="I93" s="38"/>
      <c r="J93" s="38"/>
      <c r="K93" s="38"/>
      <c r="L93" s="38"/>
      <c r="M93" s="38"/>
      <c r="N93" s="38"/>
      <c r="O93" s="38"/>
      <c r="P93" s="38"/>
      <c r="Q93" s="38"/>
      <c r="R93" s="38"/>
      <c r="S93" s="38"/>
      <c r="T93" s="38"/>
      <c r="U93" s="38"/>
    </row>
    <row r="94" spans="1:21" ht="12.75" customHeight="1" x14ac:dyDescent="0.2">
      <c r="A94" s="89"/>
      <c r="B94" s="88" t="s">
        <v>2927</v>
      </c>
      <c r="C94" s="222" t="s">
        <v>2984</v>
      </c>
      <c r="D94" s="298"/>
      <c r="E94" s="38"/>
      <c r="F94" s="38"/>
      <c r="G94" s="38"/>
      <c r="H94" s="38"/>
      <c r="I94" s="38"/>
      <c r="J94" s="38"/>
      <c r="K94" s="38"/>
      <c r="L94" s="38"/>
      <c r="M94" s="38"/>
      <c r="N94" s="38"/>
      <c r="O94" s="38"/>
      <c r="P94" s="38"/>
      <c r="Q94" s="38"/>
      <c r="R94" s="38"/>
      <c r="S94" s="38"/>
      <c r="T94" s="38"/>
      <c r="U94" s="38"/>
    </row>
    <row r="95" spans="1:21" ht="36" x14ac:dyDescent="0.2">
      <c r="A95" s="132" t="s">
        <v>2878</v>
      </c>
      <c r="B95" s="133" t="s">
        <v>2985</v>
      </c>
      <c r="C95" s="222"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2881</v>
      </c>
      <c r="C96" s="222" t="s">
        <v>2987</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2883</v>
      </c>
      <c r="B97" s="88" t="s">
        <v>2307</v>
      </c>
      <c r="C97" s="222" t="s">
        <v>2988</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2885</v>
      </c>
      <c r="B98" s="88" t="s">
        <v>2311</v>
      </c>
      <c r="C98" s="222" t="s">
        <v>2989</v>
      </c>
      <c r="D98" s="298"/>
      <c r="E98" s="38"/>
      <c r="F98" s="38"/>
      <c r="G98" s="38"/>
      <c r="H98" s="38"/>
      <c r="I98" s="38"/>
      <c r="J98" s="38"/>
      <c r="K98" s="38"/>
      <c r="L98" s="38"/>
      <c r="M98" s="38"/>
      <c r="N98" s="38"/>
      <c r="O98" s="38"/>
      <c r="P98" s="38"/>
      <c r="Q98" s="38"/>
      <c r="R98" s="38"/>
      <c r="S98" s="38"/>
      <c r="T98" s="38"/>
      <c r="U98" s="38"/>
    </row>
    <row r="99" spans="1:21" ht="24" x14ac:dyDescent="0.2">
      <c r="A99" s="89" t="s">
        <v>2912</v>
      </c>
      <c r="B99" s="88" t="s">
        <v>2888</v>
      </c>
      <c r="C99" s="222" t="s">
        <v>2990</v>
      </c>
      <c r="D99" s="298"/>
      <c r="E99" s="38"/>
      <c r="F99" s="38"/>
      <c r="G99" s="38"/>
      <c r="H99" s="38"/>
      <c r="I99" s="38"/>
      <c r="J99" s="38"/>
      <c r="K99" s="38"/>
      <c r="L99" s="38"/>
      <c r="M99" s="38"/>
      <c r="N99" s="38"/>
      <c r="O99" s="38"/>
      <c r="P99" s="38"/>
      <c r="Q99" s="38"/>
      <c r="R99" s="38"/>
      <c r="S99" s="38"/>
      <c r="T99" s="38"/>
      <c r="U99" s="38"/>
    </row>
    <row r="100" spans="1:21" ht="24" x14ac:dyDescent="0.2">
      <c r="A100" s="89" t="s">
        <v>2890</v>
      </c>
      <c r="B100" s="88" t="s">
        <v>2891</v>
      </c>
      <c r="C100" s="222" t="s">
        <v>2991</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2992</v>
      </c>
      <c r="C101" s="222" t="s">
        <v>2993</v>
      </c>
      <c r="D101" s="41">
        <f>SUM(D102:D105)</f>
        <v>73272.44</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2863</v>
      </c>
      <c r="C102" s="222" t="s">
        <v>2994</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2270</v>
      </c>
      <c r="B103" s="88" t="s">
        <v>2844</v>
      </c>
      <c r="C103" s="222" t="s">
        <v>2995</v>
      </c>
      <c r="D103" s="298">
        <v>48755.18</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2294</v>
      </c>
      <c r="B104" s="88" t="s">
        <v>2295</v>
      </c>
      <c r="C104" s="222" t="s">
        <v>2996</v>
      </c>
      <c r="D104" s="298">
        <v>24517.26</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2878</v>
      </c>
      <c r="B105" s="91" t="s">
        <v>2997</v>
      </c>
      <c r="C105" s="224" t="s">
        <v>2998</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39"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2857</v>
      </c>
      <c r="B1" s="373"/>
      <c r="C1" s="373"/>
      <c r="D1" s="373"/>
      <c r="E1" s="80" t="s">
        <v>2999</v>
      </c>
      <c r="F1" s="80"/>
      <c r="G1" s="80"/>
      <c r="H1" s="80"/>
      <c r="I1" s="80"/>
      <c r="J1" s="80"/>
      <c r="K1" s="80"/>
      <c r="L1" s="80"/>
      <c r="M1" s="80"/>
      <c r="N1" s="80"/>
      <c r="O1" s="80"/>
      <c r="P1" s="80"/>
    </row>
    <row r="2" spans="1:16" ht="37.5" customHeight="1" x14ac:dyDescent="0.2">
      <c r="A2" s="375" t="s">
        <v>3000</v>
      </c>
      <c r="B2" s="373"/>
      <c r="C2" s="373"/>
      <c r="D2" s="373"/>
    </row>
    <row r="3" spans="1:16" ht="29.25" customHeight="1" x14ac:dyDescent="0.2">
      <c r="A3" s="145" t="s">
        <v>3001</v>
      </c>
      <c r="B3" s="146" t="s">
        <v>3002</v>
      </c>
      <c r="C3" s="147" t="s">
        <v>3003</v>
      </c>
      <c r="D3" s="143"/>
      <c r="E3" s="144">
        <f>E4+E14+E19+E275+E293+E296+E298</f>
        <v>0</v>
      </c>
      <c r="F3" s="144">
        <f>F4+F14+F19+F275+F293+F296+F298</f>
        <v>5</v>
      </c>
      <c r="G3" s="144">
        <f>IF(RefStr!C12&lt;&gt;"",INT(VALUE(MID(RefStr!C12,1,4))),0)</f>
        <v>2022</v>
      </c>
      <c r="H3" s="148">
        <f>IF(RefStr!C12&lt;&gt;"",INT(VALUE(MID(RefStr!C12,6,2))),0)</f>
        <v>6</v>
      </c>
      <c r="I3" s="149" t="str">
        <f>RefStr!C10</f>
        <v>22</v>
      </c>
      <c r="J3" s="150" t="str">
        <f>RefStr!H7</f>
        <v>DA</v>
      </c>
      <c r="K3" s="148" t="str">
        <f>RefStr!H9</f>
        <v>NE</v>
      </c>
      <c r="L3" s="148" t="str">
        <f>RefStr!H10</f>
        <v>NE</v>
      </c>
      <c r="M3" s="148" t="str">
        <f>RefStr!H8</f>
        <v>NE</v>
      </c>
      <c r="N3" s="148" t="str">
        <f>RefStr!H11</f>
        <v>DA</v>
      </c>
      <c r="O3" s="151">
        <f>RefStr!C6</f>
        <v>30584</v>
      </c>
      <c r="P3" s="80"/>
    </row>
    <row r="4" spans="1:16" ht="19.5" customHeight="1" x14ac:dyDescent="0.2">
      <c r="A4" s="379" t="s">
        <v>3004</v>
      </c>
      <c r="B4" s="380"/>
      <c r="C4" s="381"/>
      <c r="D4" s="143"/>
      <c r="E4" s="80">
        <f t="shared" ref="E4:F4" si="0">SUM(E5:E13)</f>
        <v>0</v>
      </c>
      <c r="F4" s="80">
        <f t="shared" si="0"/>
        <v>0</v>
      </c>
      <c r="G4" s="80"/>
      <c r="H4" s="80"/>
      <c r="I4" s="152" t="s">
        <v>3005</v>
      </c>
      <c r="J4" s="152" t="s">
        <v>3006</v>
      </c>
      <c r="K4" s="152" t="s">
        <v>3007</v>
      </c>
      <c r="L4" s="80"/>
      <c r="M4" s="80"/>
      <c r="N4" s="80"/>
      <c r="O4" s="80"/>
      <c r="P4" s="80"/>
    </row>
    <row r="5" spans="1:16" ht="63.75" customHeight="1" x14ac:dyDescent="0.2">
      <c r="A5" s="153">
        <v>1</v>
      </c>
      <c r="B5" s="154" t="str">
        <f t="shared" ref="B5:B13" si="1">IF(E5=1,"Pogreška",IF(F5=1,"Provjera","O.K."))</f>
        <v>O.K.</v>
      </c>
      <c r="C5" s="155" t="s">
        <v>3008</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3009</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3010</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3011</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3012</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3013</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3014</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3015</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3016</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3017</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3018</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3019</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3020</v>
      </c>
      <c r="D17" s="143"/>
      <c r="E17" s="80">
        <f t="shared" ref="E17:E18" si="6">MAX(G17:L17)</f>
        <v>0</v>
      </c>
      <c r="F17" s="80">
        <v>0</v>
      </c>
      <c r="G17" s="159">
        <f>IF(AND(H3=12,J3="DA",M3="DA",BILANCA!D246&gt;=BILANCA!D250,OR(ABS(BILANCA!D246-BILANCA!D250-'PR-RAS'!D645)&gt;0.001,'PR-RAS'!D646&lt;&gt;0)),1,0)</f>
        <v>0</v>
      </c>
      <c r="H17" s="144">
        <f>IF(AND(H3=12,J3="DA",M3="DA",BILANCA!E246&gt;=BILANCA!E250,OR(ABS(BILANCA!E246-BILANCA!E250-'PR-RAS'!E645)&gt;0.001,'PR-RAS'!E646&lt;&gt;0)),1,0)</f>
        <v>0</v>
      </c>
      <c r="I17" s="160">
        <f>IF(AND(H3=12,J3="DA",M3="DA",BILANCA!D250&gt;=BILANCA!D246,OR(ABS(BILANCA!D250-BILANCA!D246-'PR-RAS'!D646)&gt;0.001,'PR-RAS'!D645&lt;&gt;0)),1,0)</f>
        <v>0</v>
      </c>
      <c r="J17" s="160">
        <f>IF(AND(H3=12,J3="DA",M3="DA",BILANCA!E250&gt;=BILANCA!E246,OR(ABS(BILANCA!E250-BILANCA!E246-'PR-RAS'!E646)&gt;0.001,'PR-RAS'!E645&lt;&gt;0)),1,0)</f>
        <v>0</v>
      </c>
      <c r="K17" s="80"/>
      <c r="L17" s="80"/>
      <c r="M17" s="80"/>
      <c r="N17" s="80"/>
      <c r="O17" s="80"/>
      <c r="P17" s="80"/>
    </row>
    <row r="18" spans="1:16" ht="43.5" customHeight="1" x14ac:dyDescent="0.2">
      <c r="A18" s="153">
        <v>4</v>
      </c>
      <c r="B18" s="154" t="str">
        <f t="shared" si="4"/>
        <v>O.K.</v>
      </c>
      <c r="C18" s="136" t="s">
        <v>3021</v>
      </c>
      <c r="D18" s="143"/>
      <c r="E18" s="80">
        <f t="shared" si="6"/>
        <v>0</v>
      </c>
      <c r="F18" s="80">
        <v>0</v>
      </c>
      <c r="G18" s="159">
        <f>IF(AND(J3="DA",K3="DA",I3&lt;&gt;12,I3&lt;&gt;23,ABS('PR-RAS'!D413-'PR-RAS'!D240-'RAS-funkcijski'!D141)&gt;0.001),1,0)</f>
        <v>0</v>
      </c>
      <c r="H18" s="144">
        <f>IF(AND(J3="DA",K3="DA",I3&lt;&gt;12,I3&lt;&gt;23,ABS('PR-RAS'!E413-'PR-RAS'!E240-'RAS-funkcijski'!E141)&gt;0.001),1,0)</f>
        <v>0</v>
      </c>
      <c r="I18" s="80"/>
      <c r="J18" s="80"/>
      <c r="K18" s="80"/>
      <c r="L18" s="80"/>
      <c r="M18" s="80"/>
      <c r="N18" s="80"/>
      <c r="O18" s="80"/>
      <c r="P18" s="80"/>
    </row>
    <row r="19" spans="1:16" ht="19.5" customHeight="1" x14ac:dyDescent="0.2">
      <c r="A19" s="376" t="s">
        <v>3022</v>
      </c>
      <c r="B19" s="377"/>
      <c r="C19" s="378"/>
      <c r="D19" s="143"/>
      <c r="E19" s="80">
        <f>SUM(E20:E274)</f>
        <v>0</v>
      </c>
      <c r="F19" s="80">
        <f>SUM(F20:F274)</f>
        <v>5</v>
      </c>
      <c r="G19" s="80"/>
      <c r="H19" s="80"/>
      <c r="I19" s="80"/>
      <c r="J19" s="80"/>
      <c r="K19" s="80"/>
      <c r="L19" s="80"/>
      <c r="M19" s="80"/>
      <c r="N19" s="80"/>
      <c r="O19" s="80"/>
      <c r="P19" s="80"/>
    </row>
    <row r="20" spans="1:16" ht="22.5" x14ac:dyDescent="0.2">
      <c r="A20" s="153">
        <v>1</v>
      </c>
      <c r="B20" s="154" t="str">
        <f>IF(E20=1,"Pogreška",IF(F20=1,"Provjera","O.K."))</f>
        <v>O.K.</v>
      </c>
      <c r="C20" s="136" t="s">
        <v>3023</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3024</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3025</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3026</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3027</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3028</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3029</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3030</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3031</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3032</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3033</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3034</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3035</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3036</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3037</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3038</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3039</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3040</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3041</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3042</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3043</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3044</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3045</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3046</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3047</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3048</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3049</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3050</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3051</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3052</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3053</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3054</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3055</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3056</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3057</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3058</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3059</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3060</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3061</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3062</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3063</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3064</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3065</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3066</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3067</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3068</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3069</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3070</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3071</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3072</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3073</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3074</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3075</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3076</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3077</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3078</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3079</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3080</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3081</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3082</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3083</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3084</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3085</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3086</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3087</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3088</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3089</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3090</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3091</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3092</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3093</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3094</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3095</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3096</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3097</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3098</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3099</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3100</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3101</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3102</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3103</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3104</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3105</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3106</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3107</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3108</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3109</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3110</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3111</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3112</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3113</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3114</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3115</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3116</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3117</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3118</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3119</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3120</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3121</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3122</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3123</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3124</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3125</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3126</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3127</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3128</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3129</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3130</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3131</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3132</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3133</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3134</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3135</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3136</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3137</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3138</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3139</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3140</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3141</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3142</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3143</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3144</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3145</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3146</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3147</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3148</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3149</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3150</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3151</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3152</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3153</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3154</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3155</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3156</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3157</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3158</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3159</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3160</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3161</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3162</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3163</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3164</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3165</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3166</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3167</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3168</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3169</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3170</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3171</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3172</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3173</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3174</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3175</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3176</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3177</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3178</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3179</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3180</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3181</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3182</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3183</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3184</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3185</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3186</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3187</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3188</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3189</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3190</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3191</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3192</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3193</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3194</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3195</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3196</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3197</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3198</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3199</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3200</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3201</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3202</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3203</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3204</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3205</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3206</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3207</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3208</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3209</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3210</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3211</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3212</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3213</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3214</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3215</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3216</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3217</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3218</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3219</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Provjera</v>
      </c>
      <c r="C217" s="138" t="s">
        <v>3220</v>
      </c>
      <c r="D217" s="143"/>
      <c r="E217" s="80">
        <f t="shared" si="20"/>
        <v>0</v>
      </c>
      <c r="F217" s="80">
        <f t="shared" si="21"/>
        <v>1</v>
      </c>
      <c r="G217" s="80"/>
      <c r="H217" s="80"/>
      <c r="I217" s="80"/>
      <c r="J217" s="80"/>
      <c r="K217" s="80"/>
      <c r="L217" s="80">
        <f>IF(AND('PR-RAS'!D158&gt;0,SUM('PR-RAS'!D716:D717)=0),1,0)</f>
        <v>0</v>
      </c>
      <c r="M217" s="80">
        <f>IF(AND('PR-RAS'!E158&gt;0,SUM('PR-RAS'!E716:E717)=0),1,0)</f>
        <v>1</v>
      </c>
      <c r="N217" s="80"/>
      <c r="O217" s="80"/>
      <c r="P217" s="80"/>
    </row>
    <row r="218" spans="1:16" ht="30" customHeight="1" x14ac:dyDescent="0.2">
      <c r="A218" s="153">
        <v>181</v>
      </c>
      <c r="B218" s="154" t="str">
        <f t="shared" si="19"/>
        <v>Provjera</v>
      </c>
      <c r="C218" s="138" t="s">
        <v>3221</v>
      </c>
      <c r="D218" s="143"/>
      <c r="E218" s="80">
        <f t="shared" si="20"/>
        <v>0</v>
      </c>
      <c r="F218" s="80">
        <f t="shared" si="21"/>
        <v>1</v>
      </c>
      <c r="G218" s="80"/>
      <c r="H218" s="80"/>
      <c r="I218" s="80"/>
      <c r="J218" s="80"/>
      <c r="K218" s="80"/>
      <c r="L218" s="80">
        <f>IF(AND('PR-RAS'!D183&gt;0,'PR-RAS'!D720=0),1,0)</f>
        <v>1</v>
      </c>
      <c r="M218" s="80">
        <f>IF(AND('PR-RAS'!E183&gt;0,'PR-RAS'!E720=0),1,0)</f>
        <v>1</v>
      </c>
      <c r="N218" s="80"/>
      <c r="O218" s="80"/>
      <c r="P218" s="80"/>
    </row>
    <row r="219" spans="1:16" ht="32.25" customHeight="1" x14ac:dyDescent="0.2">
      <c r="A219" s="153">
        <v>182</v>
      </c>
      <c r="B219" s="154" t="str">
        <f t="shared" si="19"/>
        <v>O.K.</v>
      </c>
      <c r="C219" s="138" t="s">
        <v>3222</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3223</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3224</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Provjera</v>
      </c>
      <c r="C222" s="138" t="s">
        <v>3225</v>
      </c>
      <c r="D222" s="143"/>
      <c r="E222" s="80">
        <f t="shared" si="20"/>
        <v>0</v>
      </c>
      <c r="F222" s="80">
        <f t="shared" si="21"/>
        <v>1</v>
      </c>
      <c r="G222" s="80"/>
      <c r="H222" s="80"/>
      <c r="I222" s="80"/>
      <c r="J222" s="80"/>
      <c r="K222" s="80"/>
      <c r="L222" s="80">
        <f>IF(AND('PR-RAS'!D190&gt;0,'PR-RAS'!D726=0),1,0)</f>
        <v>1</v>
      </c>
      <c r="M222" s="80">
        <f>IF(AND('PR-RAS'!E190&gt;0,'PR-RAS'!E726=0),1,0)</f>
        <v>1</v>
      </c>
      <c r="N222" s="80"/>
      <c r="O222" s="80"/>
      <c r="P222" s="80"/>
    </row>
    <row r="223" spans="1:16" ht="43.5" customHeight="1" x14ac:dyDescent="0.2">
      <c r="A223" s="153">
        <v>186</v>
      </c>
      <c r="B223" s="154" t="str">
        <f t="shared" si="19"/>
        <v>O.K.</v>
      </c>
      <c r="C223" s="138" t="s">
        <v>3226</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3227</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3228</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Provjera</v>
      </c>
      <c r="C226" s="138" t="s">
        <v>3229</v>
      </c>
      <c r="D226" s="143"/>
      <c r="E226" s="80">
        <f t="shared" si="20"/>
        <v>0</v>
      </c>
      <c r="F226" s="80">
        <f t="shared" si="21"/>
        <v>1</v>
      </c>
      <c r="G226" s="80"/>
      <c r="H226" s="80"/>
      <c r="I226" s="80"/>
      <c r="J226" s="80"/>
      <c r="K226" s="80"/>
      <c r="L226" s="80">
        <f>IF(AND('PR-RAS'!D265&gt;0,'PR-RAS'!D829=0),1,0)</f>
        <v>1</v>
      </c>
      <c r="M226" s="80">
        <f>IF(AND('PR-RAS'!E265&gt;0,'PR-RAS'!E829=0),1,0)</f>
        <v>1</v>
      </c>
      <c r="N226" s="80"/>
      <c r="O226" s="80"/>
      <c r="P226" s="80"/>
    </row>
    <row r="227" spans="1:16" ht="33" customHeight="1" x14ac:dyDescent="0.2">
      <c r="A227" s="153">
        <v>190</v>
      </c>
      <c r="B227" s="154" t="str">
        <f t="shared" si="19"/>
        <v>O.K.</v>
      </c>
      <c r="C227" s="139" t="s">
        <v>3230</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3231</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3232</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3233</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3234</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3235</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3236</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3237</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3238</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3239</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3240</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3241</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3242</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3243</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3244</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3245</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3246</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3247</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3248</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3249</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3250</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3251</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3252</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3253</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3254</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3255</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3256</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3257</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3258</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3259</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3260</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3261</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3262</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3263</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3264</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3265</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3266</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3267</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3268</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3269</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3270</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3271</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3272</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3273</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3274</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3275</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3276</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3277</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3278</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3279</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3280</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3281</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3282</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3283</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3284</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3285</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3286</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3287</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3288</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3289</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3290</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3291</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3292</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3293</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3294</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3295</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3296</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3295</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3297</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3295</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3298</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3299</v>
      </c>
      <c r="B1" s="389"/>
      <c r="C1" s="389"/>
      <c r="D1" s="322"/>
    </row>
    <row r="2" spans="1:17" ht="33" customHeight="1" x14ac:dyDescent="0.2">
      <c r="A2" s="390" t="s">
        <v>3300</v>
      </c>
      <c r="B2" s="391"/>
      <c r="C2" s="386"/>
      <c r="D2" s="4"/>
      <c r="E2" s="4"/>
      <c r="F2" s="4"/>
      <c r="G2" s="4"/>
      <c r="H2" s="4"/>
      <c r="I2" s="4"/>
      <c r="J2" s="4"/>
      <c r="K2" s="4"/>
      <c r="L2" s="4"/>
      <c r="M2" s="4"/>
      <c r="N2" s="4"/>
      <c r="O2" s="4"/>
      <c r="P2" s="4"/>
      <c r="Q2" s="4"/>
    </row>
    <row r="3" spans="1:17" ht="18.75" customHeight="1" x14ac:dyDescent="0.2">
      <c r="A3" s="43" t="s">
        <v>3301</v>
      </c>
      <c r="B3" s="392" t="s">
        <v>3302</v>
      </c>
      <c r="C3" s="386"/>
      <c r="D3" s="4"/>
      <c r="E3" s="4"/>
      <c r="F3" s="4"/>
      <c r="G3" s="4"/>
      <c r="H3" s="4"/>
      <c r="I3" s="4"/>
      <c r="J3" s="4"/>
      <c r="K3" s="4"/>
      <c r="L3" s="4"/>
      <c r="M3" s="4"/>
      <c r="N3" s="4"/>
      <c r="O3" s="4"/>
      <c r="P3" s="4"/>
      <c r="Q3" s="4"/>
    </row>
    <row r="4" spans="1:17" ht="37.5" hidden="1" customHeight="1" x14ac:dyDescent="0.2">
      <c r="A4" s="44" t="s">
        <v>3303</v>
      </c>
      <c r="B4" s="385" t="s">
        <v>3304</v>
      </c>
      <c r="C4" s="386"/>
      <c r="D4" s="4"/>
      <c r="E4" s="4"/>
      <c r="F4" s="4"/>
      <c r="G4" s="4"/>
      <c r="H4" s="4"/>
      <c r="I4" s="4"/>
      <c r="J4" s="4"/>
      <c r="K4" s="4"/>
      <c r="L4" s="4"/>
      <c r="M4" s="4"/>
      <c r="N4" s="4"/>
      <c r="O4" s="4"/>
      <c r="P4" s="4"/>
      <c r="Q4" s="4"/>
    </row>
    <row r="5" spans="1:17" ht="48" hidden="1" customHeight="1" x14ac:dyDescent="0.2">
      <c r="A5" s="44" t="s">
        <v>3303</v>
      </c>
      <c r="B5" s="385" t="s">
        <v>3305</v>
      </c>
      <c r="C5" s="386"/>
      <c r="D5" s="4"/>
      <c r="E5" s="4"/>
      <c r="F5" s="4"/>
      <c r="G5" s="4"/>
      <c r="H5" s="4"/>
      <c r="I5" s="4"/>
      <c r="J5" s="4"/>
      <c r="K5" s="4"/>
      <c r="L5" s="4"/>
      <c r="M5" s="4"/>
      <c r="N5" s="4"/>
      <c r="O5" s="4"/>
      <c r="P5" s="4"/>
      <c r="Q5" s="4"/>
    </row>
    <row r="6" spans="1:17" ht="59.25" hidden="1" customHeight="1" x14ac:dyDescent="0.2">
      <c r="A6" s="44" t="s">
        <v>3303</v>
      </c>
      <c r="B6" s="385" t="s">
        <v>3306</v>
      </c>
      <c r="C6" s="386"/>
      <c r="D6" s="4"/>
      <c r="E6" s="4"/>
      <c r="F6" s="4"/>
      <c r="G6" s="4"/>
      <c r="H6" s="4"/>
      <c r="I6" s="4"/>
      <c r="J6" s="4"/>
      <c r="K6" s="4"/>
      <c r="L6" s="4"/>
      <c r="M6" s="4"/>
      <c r="N6" s="4"/>
      <c r="O6" s="4"/>
      <c r="P6" s="4"/>
      <c r="Q6" s="4"/>
    </row>
    <row r="7" spans="1:17" ht="48" hidden="1" customHeight="1" x14ac:dyDescent="0.2">
      <c r="A7" s="44" t="s">
        <v>3307</v>
      </c>
      <c r="B7" s="385" t="s">
        <v>3308</v>
      </c>
      <c r="C7" s="386"/>
      <c r="D7" s="4"/>
      <c r="E7" s="4"/>
      <c r="F7" s="4"/>
      <c r="G7" s="4"/>
      <c r="H7" s="4"/>
      <c r="I7" s="4"/>
      <c r="J7" s="4"/>
      <c r="K7" s="4"/>
      <c r="L7" s="4"/>
      <c r="M7" s="4"/>
      <c r="N7" s="4"/>
      <c r="O7" s="4"/>
      <c r="P7" s="4"/>
      <c r="Q7" s="4"/>
    </row>
    <row r="8" spans="1:17" ht="41.25" hidden="1" customHeight="1" x14ac:dyDescent="0.2">
      <c r="A8" s="44" t="s">
        <v>3309</v>
      </c>
      <c r="B8" s="385" t="s">
        <v>3310</v>
      </c>
      <c r="C8" s="386"/>
      <c r="D8" s="4"/>
      <c r="E8" s="4"/>
      <c r="F8" s="4"/>
      <c r="G8" s="4"/>
      <c r="H8" s="4"/>
      <c r="I8" s="4"/>
      <c r="J8" s="4"/>
      <c r="K8" s="4"/>
      <c r="L8" s="4"/>
      <c r="M8" s="4"/>
      <c r="N8" s="4"/>
      <c r="O8" s="4"/>
      <c r="P8" s="4"/>
      <c r="Q8" s="4"/>
    </row>
    <row r="9" spans="1:17" ht="59.25" hidden="1" customHeight="1" x14ac:dyDescent="0.2">
      <c r="A9" s="44" t="s">
        <v>3311</v>
      </c>
      <c r="B9" s="385" t="s">
        <v>3312</v>
      </c>
      <c r="C9" s="386"/>
      <c r="D9" s="4"/>
      <c r="E9" s="4"/>
      <c r="F9" s="4"/>
      <c r="G9" s="4"/>
      <c r="H9" s="4"/>
      <c r="I9" s="4"/>
      <c r="J9" s="4"/>
      <c r="K9" s="4"/>
      <c r="L9" s="4"/>
      <c r="M9" s="4"/>
      <c r="N9" s="4"/>
      <c r="O9" s="4"/>
      <c r="P9" s="4"/>
      <c r="Q9" s="4"/>
    </row>
    <row r="10" spans="1:17" ht="61.5" hidden="1" customHeight="1" x14ac:dyDescent="0.2">
      <c r="A10" s="44" t="s">
        <v>3311</v>
      </c>
      <c r="B10" s="385" t="s">
        <v>3313</v>
      </c>
      <c r="C10" s="386"/>
      <c r="D10" s="4"/>
      <c r="E10" s="4"/>
      <c r="F10" s="4"/>
      <c r="G10" s="4"/>
      <c r="H10" s="4"/>
      <c r="I10" s="4"/>
      <c r="J10" s="4"/>
      <c r="K10" s="4"/>
      <c r="L10" s="4"/>
      <c r="M10" s="4"/>
      <c r="N10" s="4"/>
      <c r="O10" s="4"/>
      <c r="P10" s="4"/>
      <c r="Q10" s="4"/>
    </row>
    <row r="11" spans="1:17" ht="43.5" hidden="1" customHeight="1" x14ac:dyDescent="0.2">
      <c r="A11" s="44" t="s">
        <v>3311</v>
      </c>
      <c r="B11" s="385" t="s">
        <v>3314</v>
      </c>
      <c r="C11" s="386"/>
      <c r="D11" s="4"/>
      <c r="E11" s="4"/>
      <c r="F11" s="4"/>
      <c r="G11" s="4"/>
      <c r="H11" s="4"/>
      <c r="I11" s="4"/>
      <c r="J11" s="4"/>
      <c r="K11" s="4"/>
      <c r="L11" s="4"/>
      <c r="M11" s="4"/>
      <c r="N11" s="4"/>
      <c r="O11" s="4"/>
      <c r="P11" s="4"/>
      <c r="Q11" s="4"/>
    </row>
    <row r="12" spans="1:17" ht="27.75" hidden="1" customHeight="1" x14ac:dyDescent="0.2">
      <c r="A12" s="44" t="s">
        <v>3315</v>
      </c>
      <c r="B12" s="385" t="s">
        <v>3316</v>
      </c>
      <c r="C12" s="386"/>
      <c r="D12" s="4"/>
      <c r="E12" s="4"/>
      <c r="F12" s="4"/>
      <c r="G12" s="4"/>
      <c r="H12" s="4"/>
      <c r="I12" s="4"/>
      <c r="J12" s="4"/>
      <c r="K12" s="4"/>
      <c r="L12" s="4"/>
      <c r="M12" s="4"/>
      <c r="N12" s="4"/>
      <c r="O12" s="4"/>
      <c r="P12" s="4"/>
      <c r="Q12" s="4"/>
    </row>
    <row r="13" spans="1:17" ht="27.75" hidden="1" customHeight="1" x14ac:dyDescent="0.2">
      <c r="A13" s="44" t="s">
        <v>3317</v>
      </c>
      <c r="B13" s="385" t="s">
        <v>3318</v>
      </c>
      <c r="C13" s="386"/>
      <c r="D13" s="4"/>
      <c r="E13" s="4"/>
      <c r="F13" s="4"/>
      <c r="G13" s="4"/>
      <c r="H13" s="4"/>
      <c r="I13" s="4"/>
      <c r="J13" s="4"/>
      <c r="K13" s="4"/>
      <c r="L13" s="4"/>
      <c r="M13" s="4"/>
      <c r="N13" s="4"/>
      <c r="O13" s="4"/>
      <c r="P13" s="4"/>
      <c r="Q13" s="4"/>
    </row>
    <row r="14" spans="1:17" ht="45.75" hidden="1" customHeight="1" x14ac:dyDescent="0.2">
      <c r="A14" s="44" t="s">
        <v>3319</v>
      </c>
      <c r="B14" s="385" t="s">
        <v>3320</v>
      </c>
      <c r="C14" s="386"/>
      <c r="D14" s="4"/>
      <c r="E14" s="4"/>
      <c r="F14" s="4"/>
      <c r="G14" s="4"/>
      <c r="H14" s="4"/>
      <c r="I14" s="4"/>
      <c r="J14" s="4"/>
      <c r="K14" s="4"/>
      <c r="L14" s="4"/>
      <c r="M14" s="4"/>
      <c r="N14" s="4"/>
      <c r="O14" s="4"/>
      <c r="P14" s="4"/>
      <c r="Q14" s="4"/>
    </row>
    <row r="15" spans="1:17" ht="45.75" hidden="1" customHeight="1" x14ac:dyDescent="0.2">
      <c r="A15" s="44" t="s">
        <v>3321</v>
      </c>
      <c r="B15" s="385" t="s">
        <v>3322</v>
      </c>
      <c r="C15" s="386"/>
      <c r="D15" s="4"/>
      <c r="E15" s="4"/>
      <c r="F15" s="4"/>
      <c r="G15" s="4"/>
      <c r="H15" s="4"/>
      <c r="I15" s="4"/>
      <c r="J15" s="4"/>
      <c r="K15" s="4"/>
      <c r="L15" s="4"/>
      <c r="M15" s="4"/>
      <c r="N15" s="4"/>
      <c r="O15" s="4"/>
      <c r="P15" s="4"/>
      <c r="Q15" s="4"/>
    </row>
    <row r="16" spans="1:17" ht="51" hidden="1" customHeight="1" x14ac:dyDescent="0.2">
      <c r="A16" s="44" t="s">
        <v>3323</v>
      </c>
      <c r="B16" s="385" t="s">
        <v>3324</v>
      </c>
      <c r="C16" s="386"/>
      <c r="D16" s="4"/>
      <c r="E16" s="4"/>
      <c r="F16" s="4"/>
      <c r="G16" s="4"/>
      <c r="H16" s="4"/>
      <c r="I16" s="4"/>
      <c r="J16" s="4"/>
      <c r="K16" s="4"/>
      <c r="L16" s="4"/>
      <c r="M16" s="4"/>
      <c r="N16" s="4"/>
      <c r="O16" s="4"/>
      <c r="P16" s="4"/>
      <c r="Q16" s="4"/>
    </row>
    <row r="17" spans="1:17" ht="27.75" hidden="1" customHeight="1" x14ac:dyDescent="0.2">
      <c r="A17" s="44" t="s">
        <v>3325</v>
      </c>
      <c r="B17" s="385" t="s">
        <v>3326</v>
      </c>
      <c r="C17" s="386"/>
      <c r="D17" s="4"/>
      <c r="E17" s="4"/>
      <c r="F17" s="4"/>
      <c r="G17" s="4"/>
      <c r="H17" s="4"/>
      <c r="I17" s="4"/>
      <c r="J17" s="4"/>
      <c r="K17" s="4"/>
      <c r="L17" s="4"/>
      <c r="M17" s="4"/>
      <c r="N17" s="4"/>
      <c r="O17" s="4"/>
      <c r="P17" s="4"/>
      <c r="Q17" s="4"/>
    </row>
    <row r="18" spans="1:17" ht="27.75" hidden="1" customHeight="1" x14ac:dyDescent="0.2">
      <c r="A18" s="44" t="s">
        <v>3327</v>
      </c>
      <c r="B18" s="385" t="s">
        <v>3328</v>
      </c>
      <c r="C18" s="386"/>
      <c r="D18" s="4"/>
      <c r="E18" s="4"/>
      <c r="F18" s="4"/>
      <c r="G18" s="4"/>
      <c r="H18" s="4"/>
      <c r="I18" s="4"/>
      <c r="J18" s="4"/>
      <c r="K18" s="4"/>
      <c r="L18" s="4"/>
      <c r="M18" s="4"/>
      <c r="N18" s="4"/>
      <c r="O18" s="4"/>
      <c r="P18" s="4"/>
      <c r="Q18" s="4"/>
    </row>
    <row r="19" spans="1:17" ht="45" hidden="1" customHeight="1" x14ac:dyDescent="0.2">
      <c r="A19" s="44" t="s">
        <v>3327</v>
      </c>
      <c r="B19" s="385" t="s">
        <v>3329</v>
      </c>
      <c r="C19" s="386"/>
      <c r="D19" s="4"/>
      <c r="E19" s="4"/>
      <c r="F19" s="4"/>
      <c r="G19" s="4"/>
      <c r="H19" s="4"/>
      <c r="I19" s="4"/>
      <c r="J19" s="4"/>
      <c r="K19" s="4"/>
      <c r="L19" s="4"/>
      <c r="M19" s="4"/>
      <c r="N19" s="4"/>
      <c r="O19" s="4"/>
      <c r="P19" s="4"/>
      <c r="Q19" s="4"/>
    </row>
    <row r="20" spans="1:17" ht="45" hidden="1" customHeight="1" x14ac:dyDescent="0.2">
      <c r="A20" s="44" t="s">
        <v>3330</v>
      </c>
      <c r="B20" s="385" t="s">
        <v>3331</v>
      </c>
      <c r="C20" s="386"/>
      <c r="D20" s="4"/>
      <c r="E20" s="4"/>
      <c r="F20" s="4"/>
      <c r="G20" s="4"/>
      <c r="H20" s="4"/>
      <c r="I20" s="4"/>
      <c r="J20" s="4"/>
      <c r="K20" s="4"/>
      <c r="L20" s="4"/>
      <c r="M20" s="4"/>
      <c r="N20" s="4"/>
      <c r="O20" s="4"/>
      <c r="P20" s="4"/>
      <c r="Q20" s="4"/>
    </row>
    <row r="21" spans="1:17" ht="30" hidden="1" customHeight="1" x14ac:dyDescent="0.2">
      <c r="A21" s="44" t="s">
        <v>3332</v>
      </c>
      <c r="B21" s="385" t="s">
        <v>3333</v>
      </c>
      <c r="C21" s="386"/>
      <c r="D21" s="4"/>
      <c r="E21" s="4"/>
      <c r="F21" s="4"/>
      <c r="G21" s="4"/>
      <c r="H21" s="4"/>
      <c r="I21" s="4"/>
      <c r="J21" s="4"/>
      <c r="K21" s="4"/>
      <c r="L21" s="4"/>
      <c r="M21" s="4"/>
      <c r="N21" s="4"/>
      <c r="O21" s="4"/>
      <c r="P21" s="4"/>
      <c r="Q21" s="4"/>
    </row>
    <row r="22" spans="1:17" ht="30" hidden="1" customHeight="1" x14ac:dyDescent="0.2">
      <c r="A22" s="44" t="s">
        <v>3334</v>
      </c>
      <c r="B22" s="385" t="s">
        <v>3335</v>
      </c>
      <c r="C22" s="386"/>
      <c r="D22" s="4"/>
      <c r="E22" s="4"/>
      <c r="F22" s="4"/>
      <c r="G22" s="4"/>
      <c r="H22" s="4"/>
      <c r="I22" s="4"/>
      <c r="J22" s="4"/>
      <c r="K22" s="4"/>
      <c r="L22" s="4"/>
      <c r="M22" s="4"/>
      <c r="N22" s="4"/>
      <c r="O22" s="4"/>
      <c r="P22" s="4"/>
      <c r="Q22" s="4"/>
    </row>
    <row r="23" spans="1:17" ht="30" hidden="1" customHeight="1" x14ac:dyDescent="0.2">
      <c r="A23" s="44" t="s">
        <v>3336</v>
      </c>
      <c r="B23" s="385" t="s">
        <v>3337</v>
      </c>
      <c r="C23" s="386"/>
      <c r="D23" s="4"/>
      <c r="E23" s="4"/>
      <c r="F23" s="4"/>
      <c r="G23" s="4"/>
      <c r="H23" s="4"/>
      <c r="I23" s="4"/>
      <c r="J23" s="4"/>
      <c r="K23" s="4"/>
      <c r="L23" s="4"/>
      <c r="M23" s="4"/>
      <c r="N23" s="4"/>
      <c r="O23" s="4"/>
      <c r="P23" s="4"/>
      <c r="Q23" s="4"/>
    </row>
    <row r="24" spans="1:17" ht="30" hidden="1" customHeight="1" x14ac:dyDescent="0.2">
      <c r="A24" s="44" t="s">
        <v>3338</v>
      </c>
      <c r="B24" s="385" t="s">
        <v>3339</v>
      </c>
      <c r="C24" s="386"/>
      <c r="D24" s="4"/>
      <c r="E24" s="4"/>
      <c r="F24" s="4"/>
      <c r="G24" s="4"/>
      <c r="H24" s="4"/>
      <c r="I24" s="4"/>
      <c r="J24" s="4"/>
      <c r="K24" s="4"/>
      <c r="L24" s="4"/>
      <c r="M24" s="4"/>
      <c r="N24" s="4"/>
      <c r="O24" s="4"/>
      <c r="P24" s="4"/>
      <c r="Q24" s="4"/>
    </row>
    <row r="25" spans="1:17" ht="30" hidden="1" customHeight="1" x14ac:dyDescent="0.2">
      <c r="A25" s="44" t="s">
        <v>3340</v>
      </c>
      <c r="B25" s="385" t="s">
        <v>3341</v>
      </c>
      <c r="C25" s="386"/>
      <c r="D25" s="4"/>
      <c r="E25" s="4"/>
      <c r="F25" s="4"/>
      <c r="G25" s="4"/>
      <c r="H25" s="4"/>
      <c r="I25" s="4"/>
      <c r="J25" s="4"/>
      <c r="K25" s="4"/>
      <c r="L25" s="4"/>
      <c r="M25" s="4"/>
      <c r="N25" s="4"/>
      <c r="O25" s="4"/>
      <c r="P25" s="4"/>
      <c r="Q25" s="4"/>
    </row>
    <row r="26" spans="1:17" ht="30" hidden="1" customHeight="1" x14ac:dyDescent="0.2">
      <c r="A26" s="44" t="s">
        <v>3342</v>
      </c>
      <c r="B26" s="385" t="s">
        <v>3343</v>
      </c>
      <c r="C26" s="386"/>
      <c r="D26" s="4"/>
      <c r="E26" s="4"/>
      <c r="F26" s="4"/>
      <c r="G26" s="4"/>
      <c r="H26" s="4"/>
      <c r="I26" s="4"/>
      <c r="J26" s="4"/>
      <c r="K26" s="4"/>
      <c r="L26" s="4"/>
      <c r="M26" s="4"/>
      <c r="N26" s="4"/>
      <c r="O26" s="4"/>
      <c r="P26" s="4"/>
      <c r="Q26" s="4"/>
    </row>
    <row r="27" spans="1:17" ht="70.5" hidden="1" customHeight="1" x14ac:dyDescent="0.2">
      <c r="A27" s="44" t="s">
        <v>3344</v>
      </c>
      <c r="B27" s="385" t="s">
        <v>3345</v>
      </c>
      <c r="C27" s="386"/>
      <c r="D27" s="4"/>
      <c r="E27" s="4"/>
      <c r="F27" s="4"/>
      <c r="G27" s="4"/>
      <c r="H27" s="4"/>
      <c r="I27" s="4"/>
      <c r="J27" s="4"/>
      <c r="K27" s="4"/>
      <c r="L27" s="4"/>
      <c r="M27" s="4"/>
      <c r="N27" s="4"/>
      <c r="O27" s="4"/>
      <c r="P27" s="4"/>
      <c r="Q27" s="4"/>
    </row>
    <row r="28" spans="1:17" ht="48" hidden="1" customHeight="1" x14ac:dyDescent="0.2">
      <c r="A28" s="44" t="s">
        <v>3346</v>
      </c>
      <c r="B28" s="385" t="s">
        <v>3347</v>
      </c>
      <c r="C28" s="386"/>
      <c r="D28" s="4"/>
      <c r="E28" s="4"/>
      <c r="F28" s="4"/>
      <c r="G28" s="4"/>
      <c r="H28" s="4"/>
      <c r="I28" s="4"/>
      <c r="J28" s="4"/>
      <c r="K28" s="4"/>
      <c r="L28" s="4"/>
      <c r="M28" s="4"/>
      <c r="N28" s="4"/>
      <c r="O28" s="4"/>
      <c r="P28" s="4"/>
      <c r="Q28" s="4"/>
    </row>
    <row r="29" spans="1:17" ht="100.5" hidden="1" customHeight="1" x14ac:dyDescent="0.2">
      <c r="A29" s="44" t="s">
        <v>3348</v>
      </c>
      <c r="B29" s="385" t="s">
        <v>3349</v>
      </c>
      <c r="C29" s="386"/>
      <c r="D29" s="4"/>
      <c r="E29" s="4"/>
      <c r="F29" s="4"/>
      <c r="G29" s="4"/>
      <c r="H29" s="4"/>
      <c r="I29" s="4"/>
      <c r="J29" s="4"/>
      <c r="K29" s="4"/>
      <c r="L29" s="4"/>
      <c r="M29" s="4"/>
      <c r="N29" s="4"/>
      <c r="O29" s="4"/>
      <c r="P29" s="4"/>
      <c r="Q29" s="4"/>
    </row>
    <row r="30" spans="1:17" ht="45" hidden="1" customHeight="1" x14ac:dyDescent="0.2">
      <c r="A30" s="44" t="s">
        <v>3350</v>
      </c>
      <c r="B30" s="385" t="s">
        <v>3351</v>
      </c>
      <c r="C30" s="386"/>
      <c r="D30" s="4"/>
      <c r="E30" s="4"/>
      <c r="F30" s="4"/>
      <c r="G30" s="4"/>
      <c r="H30" s="4"/>
      <c r="I30" s="4"/>
      <c r="J30" s="4"/>
      <c r="K30" s="4"/>
      <c r="L30" s="4"/>
      <c r="M30" s="4"/>
      <c r="N30" s="4"/>
      <c r="O30" s="4"/>
      <c r="P30" s="4"/>
      <c r="Q30" s="4"/>
    </row>
    <row r="31" spans="1:17" ht="45" hidden="1" customHeight="1" x14ac:dyDescent="0.2">
      <c r="A31" s="44" t="s">
        <v>3352</v>
      </c>
      <c r="B31" s="385" t="s">
        <v>3353</v>
      </c>
      <c r="C31" s="386"/>
      <c r="D31" s="4"/>
      <c r="E31" s="4"/>
      <c r="F31" s="4"/>
      <c r="G31" s="4"/>
      <c r="H31" s="4"/>
      <c r="I31" s="4"/>
      <c r="J31" s="4"/>
      <c r="K31" s="4"/>
      <c r="L31" s="4"/>
      <c r="M31" s="4"/>
      <c r="N31" s="4"/>
      <c r="O31" s="4"/>
      <c r="P31" s="4"/>
      <c r="Q31" s="4"/>
    </row>
    <row r="32" spans="1:17" ht="45" hidden="1" customHeight="1" x14ac:dyDescent="0.2">
      <c r="A32" s="44" t="s">
        <v>3354</v>
      </c>
      <c r="B32" s="385" t="s">
        <v>3355</v>
      </c>
      <c r="C32" s="386"/>
      <c r="D32" s="4"/>
      <c r="E32" s="4"/>
      <c r="F32" s="4"/>
      <c r="G32" s="4"/>
      <c r="H32" s="4"/>
      <c r="I32" s="4"/>
      <c r="J32" s="4"/>
      <c r="K32" s="4"/>
      <c r="L32" s="4"/>
      <c r="M32" s="4"/>
      <c r="N32" s="4"/>
      <c r="O32" s="4"/>
      <c r="P32" s="4"/>
      <c r="Q32" s="4"/>
    </row>
    <row r="33" spans="1:21" ht="72" hidden="1" customHeight="1" x14ac:dyDescent="0.2">
      <c r="A33" s="44" t="s">
        <v>3356</v>
      </c>
      <c r="B33" s="385" t="s">
        <v>3357</v>
      </c>
      <c r="C33" s="386"/>
      <c r="D33" s="4"/>
      <c r="E33" s="4"/>
      <c r="F33" s="4"/>
      <c r="G33" s="4"/>
      <c r="H33" s="4"/>
      <c r="I33" s="4"/>
      <c r="J33" s="4"/>
      <c r="K33" s="4"/>
      <c r="L33" s="4"/>
      <c r="M33" s="4"/>
      <c r="N33" s="4"/>
      <c r="O33" s="4"/>
      <c r="P33" s="4"/>
      <c r="Q33" s="4"/>
    </row>
    <row r="34" spans="1:21" ht="79.5" hidden="1" customHeight="1" x14ac:dyDescent="0.2">
      <c r="A34" s="44" t="s">
        <v>3358</v>
      </c>
      <c r="B34" s="385" t="s">
        <v>3359</v>
      </c>
      <c r="C34" s="386"/>
      <c r="D34" s="4"/>
      <c r="E34" s="4"/>
      <c r="F34" s="4"/>
      <c r="G34" s="4"/>
      <c r="H34" s="4"/>
      <c r="I34" s="4"/>
      <c r="J34" s="4"/>
      <c r="K34" s="4"/>
      <c r="L34" s="4"/>
      <c r="M34" s="4"/>
      <c r="N34" s="4"/>
      <c r="O34" s="4"/>
      <c r="P34" s="4"/>
      <c r="Q34" s="4"/>
    </row>
    <row r="35" spans="1:21" ht="70.5" hidden="1" customHeight="1" x14ac:dyDescent="0.2">
      <c r="A35" s="44" t="s">
        <v>3360</v>
      </c>
      <c r="B35" s="385" t="s">
        <v>3361</v>
      </c>
      <c r="C35" s="386"/>
      <c r="D35" s="4"/>
      <c r="E35" s="4"/>
      <c r="F35" s="4"/>
      <c r="G35" s="4"/>
      <c r="H35" s="4"/>
      <c r="I35" s="4"/>
      <c r="J35" s="4"/>
      <c r="K35" s="4"/>
      <c r="L35" s="4"/>
      <c r="M35" s="4"/>
      <c r="N35" s="4"/>
      <c r="O35" s="4"/>
      <c r="P35" s="4"/>
      <c r="Q35" s="4"/>
    </row>
    <row r="36" spans="1:21" ht="45.75" hidden="1" customHeight="1" x14ac:dyDescent="0.2">
      <c r="A36" s="44" t="s">
        <v>3362</v>
      </c>
      <c r="B36" s="385" t="s">
        <v>3363</v>
      </c>
      <c r="C36" s="386"/>
      <c r="D36" s="4"/>
      <c r="E36" s="4"/>
      <c r="F36" s="4"/>
      <c r="G36" s="4"/>
      <c r="H36" s="4"/>
      <c r="I36" s="4"/>
      <c r="J36" s="4"/>
      <c r="K36" s="4"/>
      <c r="L36" s="4"/>
      <c r="M36" s="4"/>
      <c r="N36" s="4"/>
      <c r="O36" s="4"/>
      <c r="P36" s="4"/>
      <c r="Q36" s="4"/>
    </row>
    <row r="37" spans="1:21" ht="54.75" hidden="1" customHeight="1" x14ac:dyDescent="0.2">
      <c r="A37" s="44" t="s">
        <v>3364</v>
      </c>
      <c r="B37" s="385" t="s">
        <v>3365</v>
      </c>
      <c r="C37" s="386"/>
      <c r="D37" s="4"/>
      <c r="E37" s="4"/>
      <c r="F37" s="4"/>
      <c r="G37" s="4"/>
      <c r="H37" s="4"/>
      <c r="I37" s="4"/>
      <c r="J37" s="4"/>
      <c r="K37" s="4"/>
      <c r="L37" s="4"/>
      <c r="M37" s="4"/>
      <c r="N37" s="4"/>
      <c r="O37" s="4"/>
      <c r="P37" s="4"/>
      <c r="Q37" s="4"/>
    </row>
    <row r="38" spans="1:21" ht="37.5" hidden="1" customHeight="1" x14ac:dyDescent="0.2">
      <c r="A38" s="44" t="s">
        <v>3366</v>
      </c>
      <c r="B38" s="385" t="s">
        <v>3367</v>
      </c>
      <c r="C38" s="386"/>
      <c r="D38" s="4"/>
      <c r="E38" s="4"/>
      <c r="F38" s="4"/>
      <c r="G38" s="4"/>
      <c r="H38" s="4"/>
      <c r="I38" s="4"/>
      <c r="J38" s="4"/>
      <c r="K38" s="4"/>
      <c r="L38" s="4"/>
      <c r="M38" s="4"/>
      <c r="N38" s="4"/>
      <c r="O38" s="4"/>
      <c r="P38" s="4"/>
      <c r="Q38" s="4"/>
    </row>
    <row r="39" spans="1:21" ht="61.5" hidden="1" customHeight="1" x14ac:dyDescent="0.2">
      <c r="A39" s="44" t="s">
        <v>3368</v>
      </c>
      <c r="B39" s="385" t="s">
        <v>3369</v>
      </c>
      <c r="C39" s="386"/>
      <c r="D39" s="4"/>
      <c r="E39" s="4"/>
      <c r="F39" s="4"/>
      <c r="G39" s="4"/>
      <c r="H39" s="4"/>
      <c r="I39" s="4"/>
      <c r="J39" s="4"/>
      <c r="K39" s="4"/>
      <c r="L39" s="4"/>
      <c r="M39" s="4"/>
      <c r="N39" s="4"/>
      <c r="O39" s="4"/>
      <c r="P39" s="4"/>
      <c r="Q39" s="4"/>
    </row>
    <row r="40" spans="1:21" ht="53.25" hidden="1" customHeight="1" x14ac:dyDescent="0.2">
      <c r="A40" s="44" t="s">
        <v>3370</v>
      </c>
      <c r="B40" s="385" t="s">
        <v>3371</v>
      </c>
      <c r="C40" s="386"/>
      <c r="D40" s="4"/>
      <c r="E40" s="4"/>
      <c r="F40" s="4"/>
      <c r="G40" s="4"/>
      <c r="H40" s="4"/>
      <c r="I40" s="4"/>
      <c r="J40" s="4"/>
      <c r="K40" s="4"/>
      <c r="L40" s="4"/>
      <c r="M40" s="4"/>
      <c r="N40" s="4"/>
      <c r="O40" s="4"/>
      <c r="P40" s="4"/>
      <c r="Q40" s="4"/>
    </row>
    <row r="41" spans="1:21" ht="73.5" hidden="1" customHeight="1" x14ac:dyDescent="0.2">
      <c r="A41" s="44" t="s">
        <v>3372</v>
      </c>
      <c r="B41" s="385" t="s">
        <v>3373</v>
      </c>
      <c r="C41" s="386"/>
      <c r="D41" s="4"/>
      <c r="E41" s="4"/>
      <c r="F41" s="4"/>
      <c r="G41" s="4"/>
      <c r="H41" s="4"/>
      <c r="I41" s="4"/>
      <c r="J41" s="4"/>
      <c r="K41" s="4"/>
      <c r="L41" s="4"/>
      <c r="M41" s="4"/>
      <c r="N41" s="4"/>
      <c r="O41" s="4"/>
      <c r="P41" s="4"/>
      <c r="Q41" s="4"/>
    </row>
    <row r="42" spans="1:21" ht="57.75" hidden="1" customHeight="1" x14ac:dyDescent="0.2">
      <c r="A42" s="44" t="s">
        <v>3374</v>
      </c>
      <c r="B42" s="385" t="s">
        <v>3375</v>
      </c>
      <c r="C42" s="386"/>
      <c r="D42" s="4"/>
      <c r="E42" s="4"/>
      <c r="F42" s="4"/>
      <c r="G42" s="4"/>
      <c r="H42" s="4"/>
      <c r="I42" s="4"/>
      <c r="J42" s="4"/>
      <c r="K42" s="4"/>
      <c r="L42" s="4"/>
      <c r="M42" s="4"/>
      <c r="N42" s="4"/>
      <c r="O42" s="4"/>
      <c r="P42" s="4"/>
      <c r="Q42" s="4"/>
    </row>
    <row r="43" spans="1:21" ht="84" hidden="1" customHeight="1" x14ac:dyDescent="0.2">
      <c r="A43" s="44" t="s">
        <v>3376</v>
      </c>
      <c r="B43" s="385" t="s">
        <v>3377</v>
      </c>
      <c r="C43" s="386"/>
      <c r="D43" s="4"/>
      <c r="E43" s="4"/>
      <c r="F43" s="4"/>
      <c r="G43" s="4"/>
      <c r="H43" s="4"/>
      <c r="I43" s="4"/>
      <c r="J43" s="4"/>
      <c r="K43" s="4"/>
      <c r="L43" s="4"/>
      <c r="M43" s="4"/>
      <c r="N43" s="4"/>
      <c r="O43" s="4"/>
      <c r="P43" s="4"/>
      <c r="Q43" s="4"/>
    </row>
    <row r="44" spans="1:21" ht="48" hidden="1" customHeight="1" x14ac:dyDescent="0.2">
      <c r="A44" s="44" t="s">
        <v>3378</v>
      </c>
      <c r="B44" s="385" t="s">
        <v>3379</v>
      </c>
      <c r="C44" s="386"/>
      <c r="D44" s="4"/>
      <c r="E44" s="4"/>
      <c r="F44" s="4"/>
      <c r="G44" s="4"/>
      <c r="H44" s="4"/>
      <c r="I44" s="4"/>
      <c r="J44" s="4"/>
      <c r="K44" s="4"/>
      <c r="L44" s="4"/>
      <c r="M44" s="4"/>
      <c r="N44" s="4"/>
      <c r="O44" s="4"/>
      <c r="P44" s="4"/>
      <c r="Q44" s="4"/>
    </row>
    <row r="45" spans="1:21" ht="57" hidden="1" customHeight="1" x14ac:dyDescent="0.2">
      <c r="A45" s="44" t="s">
        <v>3380</v>
      </c>
      <c r="B45" s="385" t="s">
        <v>3381</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87" t="s">
        <v>3383</v>
      </c>
      <c r="C46" s="386"/>
      <c r="D46" s="42"/>
      <c r="E46" s="4"/>
      <c r="F46" s="4"/>
      <c r="G46" s="4"/>
      <c r="H46" s="4"/>
      <c r="I46" s="4"/>
      <c r="J46" s="4"/>
      <c r="K46" s="4"/>
      <c r="L46" s="4"/>
      <c r="M46" s="4"/>
      <c r="N46" s="4"/>
      <c r="O46" s="4"/>
      <c r="P46" s="4"/>
      <c r="Q46" s="4"/>
    </row>
    <row r="47" spans="1:21" ht="66" hidden="1" customHeight="1" x14ac:dyDescent="0.2">
      <c r="A47" s="50" t="s">
        <v>3384</v>
      </c>
      <c r="B47" s="388" t="s">
        <v>3385</v>
      </c>
      <c r="C47" s="388"/>
      <c r="D47" s="4"/>
      <c r="E47" s="4"/>
      <c r="F47" s="4"/>
      <c r="G47" s="4"/>
      <c r="H47" s="4"/>
      <c r="I47" s="4"/>
      <c r="J47" s="4"/>
      <c r="K47" s="4"/>
      <c r="L47" s="4"/>
      <c r="M47" s="4"/>
      <c r="N47" s="4"/>
      <c r="O47" s="4"/>
      <c r="P47" s="4"/>
      <c r="Q47" s="4"/>
    </row>
    <row r="48" spans="1:21" ht="123.75" customHeight="1" x14ac:dyDescent="0.2">
      <c r="A48" s="312" t="s">
        <v>3386</v>
      </c>
      <c r="B48" s="384" t="s">
        <v>3387</v>
      </c>
      <c r="C48" s="383"/>
      <c r="D48" s="4"/>
      <c r="E48" s="4"/>
      <c r="F48" s="4"/>
      <c r="G48" s="4"/>
      <c r="H48" s="4"/>
      <c r="I48" s="4"/>
      <c r="J48" s="4"/>
      <c r="K48" s="4"/>
      <c r="L48" s="4"/>
      <c r="M48" s="4"/>
      <c r="N48" s="4"/>
      <c r="O48" s="4"/>
      <c r="P48" s="4"/>
      <c r="Q48" s="4"/>
    </row>
    <row r="49" spans="1:17" s="306" customFormat="1" ht="34.5" customHeight="1" x14ac:dyDescent="0.2">
      <c r="A49" s="312" t="s">
        <v>3388</v>
      </c>
      <c r="B49" s="382" t="s">
        <v>3389</v>
      </c>
      <c r="C49" s="383"/>
      <c r="D49" s="4"/>
      <c r="E49" s="4"/>
      <c r="F49" s="4"/>
      <c r="G49" s="4"/>
      <c r="H49" s="4"/>
      <c r="I49" s="4"/>
      <c r="J49" s="4"/>
      <c r="K49" s="4"/>
      <c r="L49" s="4"/>
      <c r="M49" s="4"/>
      <c r="N49" s="4"/>
      <c r="O49" s="4"/>
      <c r="P49" s="4"/>
      <c r="Q49" s="4"/>
    </row>
    <row r="50" spans="1:17" s="313" customFormat="1" ht="34.5" customHeight="1" x14ac:dyDescent="0.2">
      <c r="A50" s="312" t="s">
        <v>3390</v>
      </c>
      <c r="B50" s="382" t="s">
        <v>3391</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2022-04-04T19:59:02Z</cp:lastPrinted>
  <dcterms:created xsi:type="dcterms:W3CDTF">2022-04-01T05:14:30Z</dcterms:created>
  <dcterms:modified xsi:type="dcterms:W3CDTF">2022-07-09T15:33:09Z</dcterms:modified>
</cp:coreProperties>
</file>